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FO\Desktop\2024 BUDGET\"/>
    </mc:Choice>
  </mc:AlternateContent>
  <bookViews>
    <workbookView xWindow="-120" yWindow="-120" windowWidth="20730" windowHeight="11160"/>
  </bookViews>
  <sheets>
    <sheet name="Sheet2" sheetId="2" r:id="rId1"/>
    <sheet name="Sheet1" sheetId="1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2" l="1"/>
  <c r="I75" i="2" l="1"/>
  <c r="I71" i="2"/>
  <c r="I67" i="2"/>
  <c r="I61" i="2" l="1"/>
  <c r="I22" i="2" l="1"/>
  <c r="C14" i="3" l="1"/>
  <c r="A12" i="3" l="1"/>
  <c r="B13" i="3" l="1"/>
  <c r="B12" i="3"/>
  <c r="C11" i="3" l="1"/>
  <c r="D27" i="3" l="1"/>
  <c r="E18" i="3"/>
  <c r="E19" i="3"/>
  <c r="E20" i="3"/>
  <c r="E21" i="3"/>
  <c r="E22" i="3"/>
  <c r="E23" i="3"/>
  <c r="E24" i="3"/>
  <c r="E25" i="3"/>
  <c r="E17" i="3"/>
  <c r="E5" i="3"/>
  <c r="E6" i="3"/>
  <c r="E7" i="3"/>
  <c r="E8" i="3"/>
  <c r="E9" i="3"/>
  <c r="E10" i="3"/>
  <c r="E11" i="3"/>
  <c r="E4" i="3"/>
  <c r="F27" i="3"/>
  <c r="D11" i="3"/>
  <c r="B27" i="3"/>
  <c r="E27" i="3" s="1"/>
  <c r="F11" i="3"/>
  <c r="B11" i="3"/>
  <c r="I48" i="2" l="1"/>
  <c r="I9" i="2" l="1"/>
  <c r="I81" i="2" l="1"/>
  <c r="I41" i="2" l="1"/>
  <c r="I26" i="2"/>
  <c r="G20" i="1"/>
  <c r="G12" i="1"/>
  <c r="G21" i="1" l="1"/>
  <c r="I17" i="2" l="1"/>
  <c r="I88" i="2" l="1"/>
  <c r="I91" i="2" s="1"/>
  <c r="E20" i="1" l="1"/>
  <c r="E12" i="1"/>
  <c r="E21" i="1" s="1"/>
  <c r="B62" i="2" l="1"/>
</calcChain>
</file>

<file path=xl/sharedStrings.xml><?xml version="1.0" encoding="utf-8"?>
<sst xmlns="http://schemas.openxmlformats.org/spreadsheetml/2006/main" count="228" uniqueCount="137">
  <si>
    <t>ALLOCATION</t>
  </si>
  <si>
    <t>STATUTORY DEDUCTIONS</t>
  </si>
  <si>
    <t>PART 1</t>
  </si>
  <si>
    <t>PERCENTAGE (%)</t>
  </si>
  <si>
    <t>SELF HELP PROJECTS(5%)</t>
  </si>
  <si>
    <t>DISTRICT EDUCATION FUND (2%)</t>
  </si>
  <si>
    <t>SUB DISTRICT STRUCTURE (2%)</t>
  </si>
  <si>
    <t>HIV/AIDS (0.5%)</t>
  </si>
  <si>
    <t>RECCURENT EXPENDITURE (10%)</t>
  </si>
  <si>
    <t>INFRASTRUCTURE (10%)</t>
  </si>
  <si>
    <t>SUB-TOTAL (29.5%)</t>
  </si>
  <si>
    <t>PART 2</t>
  </si>
  <si>
    <t>OTHER PROJECTS</t>
  </si>
  <si>
    <t>S/NO.</t>
  </si>
  <si>
    <t>SECTOR</t>
  </si>
  <si>
    <t>SUB-TOTAL(70.5%)</t>
  </si>
  <si>
    <t>ECONOMIC(13.7%)</t>
  </si>
  <si>
    <t>SOCIAL(45%)</t>
  </si>
  <si>
    <t>ENVIRONMENT(6.8%)</t>
  </si>
  <si>
    <t>PROTOCOL(5%)</t>
  </si>
  <si>
    <t>GRAND TOTAL ALLOCATION(PART 1 AND PART 2)</t>
  </si>
  <si>
    <r>
      <t>AMOUNT (GH</t>
    </r>
    <r>
      <rPr>
        <b/>
        <sz val="11"/>
        <color theme="1"/>
        <rFont val="Calibri"/>
        <family val="2"/>
      </rPr>
      <t>¢</t>
    </r>
    <r>
      <rPr>
        <b/>
        <sz val="11"/>
        <color theme="1"/>
        <rFont val="Calibri"/>
        <family val="2"/>
        <scheme val="minor"/>
      </rPr>
      <t>)</t>
    </r>
  </si>
  <si>
    <t xml:space="preserve">  </t>
  </si>
  <si>
    <t>PROJECT DESCRIPTION</t>
  </si>
  <si>
    <t>LOCATION</t>
  </si>
  <si>
    <t>STATUS</t>
  </si>
  <si>
    <t>PREVIOUS EXPENDITURE</t>
  </si>
  <si>
    <t>OTHER STATUTORY PROVISIONS (29.5% AMOUNT)</t>
  </si>
  <si>
    <t>Self Help Projects/Couterpart Funding of Donor Projects in small Communities</t>
  </si>
  <si>
    <t>TOTAL ESTIMATED  COST</t>
  </si>
  <si>
    <t>Central Administration</t>
  </si>
  <si>
    <t>New</t>
  </si>
  <si>
    <t>SUB- DISTRICT STRUCTURES (2%)</t>
  </si>
  <si>
    <t>Train Area Councils and Provision of Logistical support for Area councils</t>
  </si>
  <si>
    <t>DISTRICT RESPONSE INITIATIVE (0.5)</t>
  </si>
  <si>
    <t>District Response initiative to HIV /AIDS (0.5%)</t>
  </si>
  <si>
    <t>District Wide</t>
  </si>
  <si>
    <t>SUB-TOTAL</t>
  </si>
  <si>
    <t>Local Travel Cost ( T&amp;T)</t>
  </si>
  <si>
    <t>NALAG Contribution</t>
  </si>
  <si>
    <t>Capacity Buiding(Conf/Serm/Meetings</t>
  </si>
  <si>
    <t>Running Cost- Official Veh.</t>
  </si>
  <si>
    <t>RECURRENT EXPENDITURE (10%)</t>
  </si>
  <si>
    <t>INFRASTRUCTURE EXPENDITURE (10%)</t>
  </si>
  <si>
    <t>Sub -Total</t>
  </si>
  <si>
    <t>OTHER PROJECTS (70.50%)</t>
  </si>
  <si>
    <t>ECONOMIC (13.7)</t>
  </si>
  <si>
    <t>Support  the implementation of planting for food and jobs</t>
  </si>
  <si>
    <t>Organize Annual National Farmers Day Celebration</t>
  </si>
  <si>
    <t>Organization of Town Hall Meeting</t>
  </si>
  <si>
    <t>SOCIAL SERVICE (45%)</t>
  </si>
  <si>
    <t>Support two (2) BECE mock Exams for Pupils</t>
  </si>
  <si>
    <t>Ongoing</t>
  </si>
  <si>
    <t>Provision for Fumigation /SIP</t>
  </si>
  <si>
    <t>Maintenance of Disposal Site</t>
  </si>
  <si>
    <t>Support to general Sanitation and other Environmental Cleanliness Activities</t>
  </si>
  <si>
    <t>Support towards national Sanitation Day Celebration</t>
  </si>
  <si>
    <t>Protocol (5%)</t>
  </si>
  <si>
    <t xml:space="preserve">Protocol </t>
  </si>
  <si>
    <t>GRAND TOTAL</t>
  </si>
  <si>
    <t>Hiring of Plant and Equipment</t>
  </si>
  <si>
    <t>Purchase of Sanitation Equipments</t>
  </si>
  <si>
    <t>Environment (6.8%)</t>
  </si>
  <si>
    <t xml:space="preserve">Provision for DEOC  Meetings </t>
  </si>
  <si>
    <t>Provision for My First  Day at School</t>
  </si>
  <si>
    <t xml:space="preserve">Procurement of stationeries </t>
  </si>
  <si>
    <t>Maintenance of Assembly Resid./ Office Buildings</t>
  </si>
  <si>
    <t>Provide support to Security agencies to maintain Peace and order(Diasec Activities)</t>
  </si>
  <si>
    <t>Maintenance and Rehabilitation of Feeder Roads</t>
  </si>
  <si>
    <t>Procurement of Office Equipment</t>
  </si>
  <si>
    <t>Support to BAC</t>
  </si>
  <si>
    <t>Gazette Assembly Bye-Law &amp; Fee fixing and Rate Imposition.</t>
  </si>
  <si>
    <t>Support to Nadmo</t>
  </si>
  <si>
    <t>code</t>
  </si>
  <si>
    <t>ongoing</t>
  </si>
  <si>
    <t>ADMINISTRATION(recurrent &amp; infr.)</t>
  </si>
  <si>
    <t>Construction of 1no. 12 Unit Market Shed at Sayerano</t>
  </si>
  <si>
    <t>Sayerano</t>
  </si>
  <si>
    <t xml:space="preserve">Support for PERD Programs </t>
  </si>
  <si>
    <t>Completion of 1no. 6 units Classroom block with office and store at Eteso</t>
  </si>
  <si>
    <t>Eteso</t>
  </si>
  <si>
    <t>Dominibo</t>
  </si>
  <si>
    <t xml:space="preserve">Reactivation and compl of 1no. 6unit C. Block and Ancillary facilities at Benchima </t>
  </si>
  <si>
    <t>Benchima</t>
  </si>
  <si>
    <t>Constrution of 1no. 4 unit Nurses Quarters at Bonsu Nkwanta</t>
  </si>
  <si>
    <t>Bonsu Nkwanta</t>
  </si>
  <si>
    <t>Juaboso</t>
  </si>
  <si>
    <t>Const. of 1no. 3 unit classroom Block at Mantukwa</t>
  </si>
  <si>
    <t>Mantukwa</t>
  </si>
  <si>
    <t>Financial Support to Student</t>
  </si>
  <si>
    <t>Organise Audit committee</t>
  </si>
  <si>
    <t>RATE</t>
  </si>
  <si>
    <t>FINES</t>
  </si>
  <si>
    <t>LAND</t>
  </si>
  <si>
    <t>LICENCE</t>
  </si>
  <si>
    <t>RENT</t>
  </si>
  <si>
    <t>TOTAL</t>
  </si>
  <si>
    <t>FEES</t>
  </si>
  <si>
    <t>2022 BUDGETED</t>
  </si>
  <si>
    <t>2022 ACTUAL</t>
  </si>
  <si>
    <t>% PERFO.</t>
  </si>
  <si>
    <t>2023 BUDGET</t>
  </si>
  <si>
    <t>2022 BUDGET</t>
  </si>
  <si>
    <t>%PERF.</t>
  </si>
  <si>
    <t>IGF</t>
  </si>
  <si>
    <t>DDF</t>
  </si>
  <si>
    <t>CF</t>
  </si>
  <si>
    <t>MP'S CF</t>
  </si>
  <si>
    <t>STOOLLAND</t>
  </si>
  <si>
    <t>PWD</t>
  </si>
  <si>
    <t>MAG</t>
  </si>
  <si>
    <t>MISC</t>
  </si>
  <si>
    <t>OTHER SOURCE OF FUNDS</t>
  </si>
  <si>
    <t>COMPENSTION</t>
  </si>
  <si>
    <t>G&amp;S</t>
  </si>
  <si>
    <t>SFETY NET</t>
  </si>
  <si>
    <t>Organize Independence Day Celebration</t>
  </si>
  <si>
    <t>2022 ACTUAL(Dec.22</t>
  </si>
  <si>
    <t>3rd QUARTER 2022</t>
  </si>
  <si>
    <t xml:space="preserve">2022 INTERNALLY GENERATED FUND PERFORMANCE  </t>
  </si>
  <si>
    <t xml:space="preserve">JUABOSO DISTRICT ASSEMBLY </t>
  </si>
  <si>
    <t>JUABOSO DISTRICT ASSEMBLY'S COMMON FUND BUDGET FOR 2024</t>
  </si>
  <si>
    <t>ALLOCATION FOR 2024</t>
  </si>
  <si>
    <t>Maintenance of Junior Staff quarters</t>
  </si>
  <si>
    <t>Painting of Assembly Building</t>
  </si>
  <si>
    <t>Painting of Market Shed at Juaboso Market</t>
  </si>
  <si>
    <t>Construction of 1 no. 6 unit Classroom Block with Ancillary facilities at Dominibo</t>
  </si>
  <si>
    <t>Provision for  DPCU  Monitoring and other Activities</t>
  </si>
  <si>
    <t>Yawagyiemkrom</t>
  </si>
  <si>
    <t>Construction of 1No. Double Culvert at Yawagyiemkrom</t>
  </si>
  <si>
    <t>Const. of 1 no. 6 unit Classroom Block with Ancillary facilities at Yawagyiemkrom</t>
  </si>
  <si>
    <t>JUABOSO DISTRICT ASSEMBLY</t>
  </si>
  <si>
    <t>SUMMARY OF 2024 DISTRICT ASSEMBLY COMMON FUND (DACF) BUDGET</t>
  </si>
  <si>
    <t>Preparation of 2025-2028 Composite Budget</t>
  </si>
  <si>
    <t>Support to  install palm oil processing Mac.(two. Group)</t>
  </si>
  <si>
    <r>
      <t>2024 ALLOCATION (IN GH</t>
    </r>
    <r>
      <rPr>
        <b/>
        <sz val="11"/>
        <rFont val="Calibri"/>
        <family val="2"/>
      </rPr>
      <t>¢2,500,000</t>
    </r>
    <r>
      <rPr>
        <b/>
        <sz val="11"/>
        <rFont val="Calibri"/>
        <family val="2"/>
        <scheme val="minor"/>
      </rPr>
      <t>)</t>
    </r>
  </si>
  <si>
    <t>Renovation of 1NO. 6unit classroom block at Sayerano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</si>
</sst>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3" fontId="0" fillId="0" borderId="0" xfId="1" applyFont="1"/>
    <xf numFmtId="43" fontId="0" fillId="0" borderId="0" xfId="1" applyFont="1" applyAlignment="1">
      <alignment horizontal="right"/>
    </xf>
    <xf numFmtId="0" fontId="0" fillId="0" borderId="1" xfId="0" applyBorder="1"/>
    <xf numFmtId="0" fontId="0" fillId="0" borderId="1" xfId="0" applyBorder="1" applyAlignment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43" fontId="2" fillId="0" borderId="1" xfId="1" applyFont="1" applyBorder="1"/>
    <xf numFmtId="43" fontId="0" fillId="0" borderId="1" xfId="1" applyFont="1" applyBorder="1"/>
    <xf numFmtId="0" fontId="5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43" fontId="1" fillId="0" borderId="1" xfId="1" applyFont="1" applyBorder="1" applyAlignment="1"/>
    <xf numFmtId="43" fontId="1" fillId="0" borderId="1" xfId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43" fontId="5" fillId="0" borderId="1" xfId="1" applyFont="1" applyBorder="1"/>
    <xf numFmtId="43" fontId="7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43" fontId="5" fillId="0" borderId="1" xfId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43" fontId="7" fillId="0" borderId="1" xfId="1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/>
    <xf numFmtId="0" fontId="5" fillId="0" borderId="4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43" fontId="10" fillId="0" borderId="1" xfId="1" applyFont="1" applyBorder="1"/>
    <xf numFmtId="43" fontId="0" fillId="0" borderId="1" xfId="0" applyNumberFormat="1" applyBorder="1"/>
    <xf numFmtId="43" fontId="2" fillId="0" borderId="1" xfId="0" applyNumberFormat="1" applyFont="1" applyBorder="1"/>
    <xf numFmtId="2" fontId="0" fillId="0" borderId="1" xfId="0" applyNumberFormat="1" applyBorder="1"/>
    <xf numFmtId="0" fontId="0" fillId="0" borderId="1" xfId="0" applyNumberFormat="1" applyBorder="1"/>
    <xf numFmtId="43" fontId="0" fillId="0" borderId="0" xfId="0" applyNumberFormat="1"/>
    <xf numFmtId="0" fontId="6" fillId="0" borderId="1" xfId="0" applyFont="1" applyBorder="1"/>
    <xf numFmtId="43" fontId="6" fillId="0" borderId="1" xfId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3" fontId="5" fillId="0" borderId="4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43" fontId="11" fillId="0" borderId="1" xfId="1" applyFont="1" applyBorder="1"/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3" fontId="0" fillId="0" borderId="3" xfId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43" fontId="5" fillId="0" borderId="1" xfId="1" applyFont="1" applyFill="1" applyBorder="1"/>
    <xf numFmtId="0" fontId="5" fillId="0" borderId="0" xfId="0" applyFont="1" applyFill="1"/>
    <xf numFmtId="43" fontId="5" fillId="0" borderId="0" xfId="1" applyFont="1"/>
    <xf numFmtId="43" fontId="5" fillId="0" borderId="0" xfId="1" applyFont="1" applyFill="1"/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3" fontId="0" fillId="0" borderId="2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3" fontId="7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43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3" fontId="7" fillId="0" borderId="2" xfId="1" applyFont="1" applyBorder="1" applyAlignment="1">
      <alignment horizontal="center" wrapText="1"/>
    </xf>
    <xf numFmtId="43" fontId="7" fillId="0" borderId="4" xfId="1" applyFont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3" fontId="5" fillId="0" borderId="2" xfId="1" applyFont="1" applyBorder="1" applyAlignment="1">
      <alignment horizontal="left"/>
    </xf>
    <xf numFmtId="43" fontId="5" fillId="0" borderId="4" xfId="1" applyFont="1" applyBorder="1" applyAlignment="1">
      <alignment horizontal="left"/>
    </xf>
    <xf numFmtId="4" fontId="5" fillId="0" borderId="2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tabSelected="1" topLeftCell="C62" zoomScale="110" zoomScaleNormal="110" workbookViewId="0">
      <selection activeCell="G69" sqref="G69"/>
    </sheetView>
  </sheetViews>
  <sheetFormatPr defaultRowHeight="15" x14ac:dyDescent="0.25"/>
  <cols>
    <col min="1" max="2" width="0" hidden="1" customWidth="1"/>
    <col min="3" max="3" width="14.42578125" style="1" customWidth="1"/>
    <col min="4" max="4" width="64.42578125" customWidth="1"/>
    <col min="5" max="5" width="26.7109375" customWidth="1"/>
    <col min="7" max="7" width="12.7109375" style="19" customWidth="1"/>
    <col min="8" max="8" width="18.5703125" style="3" customWidth="1"/>
    <col min="9" max="9" width="18.85546875" style="3" customWidth="1"/>
    <col min="10" max="10" width="13.28515625" style="3" customWidth="1"/>
    <col min="11" max="11" width="10.85546875" bestFit="1" customWidth="1"/>
  </cols>
  <sheetData>
    <row r="1" spans="2:9" x14ac:dyDescent="0.25">
      <c r="B1" s="88" t="s">
        <v>121</v>
      </c>
      <c r="C1" s="88"/>
      <c r="D1" s="88"/>
      <c r="E1" s="88"/>
      <c r="F1" s="88"/>
      <c r="G1" s="88"/>
      <c r="H1" s="88"/>
      <c r="I1" s="25"/>
    </row>
    <row r="2" spans="2:9" x14ac:dyDescent="0.25">
      <c r="B2" s="11"/>
      <c r="C2" s="98" t="s">
        <v>135</v>
      </c>
      <c r="D2" s="99"/>
      <c r="E2" s="99"/>
      <c r="F2" s="99"/>
      <c r="G2" s="99"/>
      <c r="H2" s="100"/>
      <c r="I2" s="26">
        <v>2500000</v>
      </c>
    </row>
    <row r="3" spans="2:9" ht="15" customHeight="1" x14ac:dyDescent="0.25">
      <c r="B3" s="11"/>
      <c r="C3" s="101" t="s">
        <v>73</v>
      </c>
      <c r="D3" s="88" t="s">
        <v>23</v>
      </c>
      <c r="E3" s="88" t="s">
        <v>24</v>
      </c>
      <c r="F3" s="88" t="s">
        <v>25</v>
      </c>
      <c r="G3" s="89" t="s">
        <v>29</v>
      </c>
      <c r="H3" s="90" t="s">
        <v>26</v>
      </c>
      <c r="I3" s="103" t="s">
        <v>122</v>
      </c>
    </row>
    <row r="4" spans="2:9" x14ac:dyDescent="0.25">
      <c r="B4" s="11"/>
      <c r="C4" s="102"/>
      <c r="D4" s="88"/>
      <c r="E4" s="88"/>
      <c r="F4" s="88"/>
      <c r="G4" s="89"/>
      <c r="H4" s="90"/>
      <c r="I4" s="104"/>
    </row>
    <row r="5" spans="2:9" x14ac:dyDescent="0.25">
      <c r="B5" s="11"/>
      <c r="C5" s="23"/>
      <c r="D5" s="88" t="s">
        <v>27</v>
      </c>
      <c r="E5" s="88"/>
      <c r="F5" s="88"/>
      <c r="G5" s="11"/>
      <c r="H5" s="25"/>
      <c r="I5" s="25"/>
    </row>
    <row r="6" spans="2:9" x14ac:dyDescent="0.25">
      <c r="B6" s="11"/>
      <c r="C6" s="23">
        <v>1</v>
      </c>
      <c r="D6" s="88" t="s">
        <v>4</v>
      </c>
      <c r="E6" s="88"/>
      <c r="F6" s="11"/>
      <c r="G6" s="11"/>
      <c r="H6" s="25"/>
      <c r="I6" s="25"/>
    </row>
    <row r="7" spans="2:9" x14ac:dyDescent="0.25">
      <c r="B7" s="11"/>
      <c r="C7" s="91">
        <v>2210108</v>
      </c>
      <c r="D7" s="92" t="s">
        <v>28</v>
      </c>
      <c r="E7" s="92" t="s">
        <v>30</v>
      </c>
      <c r="F7" s="91" t="s">
        <v>31</v>
      </c>
      <c r="G7" s="93">
        <v>125000</v>
      </c>
      <c r="H7" s="93">
        <v>0</v>
      </c>
      <c r="I7" s="70">
        <v>125000</v>
      </c>
    </row>
    <row r="8" spans="2:9" x14ac:dyDescent="0.25">
      <c r="B8" s="11"/>
      <c r="C8" s="91"/>
      <c r="D8" s="92"/>
      <c r="E8" s="92"/>
      <c r="F8" s="91"/>
      <c r="G8" s="93"/>
      <c r="H8" s="93"/>
      <c r="I8" s="71"/>
    </row>
    <row r="9" spans="2:9" x14ac:dyDescent="0.25">
      <c r="B9" s="11"/>
      <c r="C9" s="23"/>
      <c r="D9" s="27" t="s">
        <v>44</v>
      </c>
      <c r="E9" s="24"/>
      <c r="F9" s="23"/>
      <c r="G9" s="28"/>
      <c r="H9" s="53"/>
      <c r="I9" s="29">
        <f>SUM(I7)</f>
        <v>125000</v>
      </c>
    </row>
    <row r="10" spans="2:9" x14ac:dyDescent="0.25">
      <c r="B10" s="11"/>
      <c r="C10" s="23">
        <v>2</v>
      </c>
      <c r="D10" s="88" t="s">
        <v>5</v>
      </c>
      <c r="E10" s="88"/>
      <c r="F10" s="11"/>
      <c r="G10" s="11"/>
      <c r="H10" s="25"/>
      <c r="I10" s="25"/>
    </row>
    <row r="11" spans="2:9" x14ac:dyDescent="0.25">
      <c r="B11" s="72"/>
      <c r="C11" s="91">
        <v>2821019</v>
      </c>
      <c r="D11" s="92" t="s">
        <v>89</v>
      </c>
      <c r="E11" s="94" t="s">
        <v>36</v>
      </c>
      <c r="F11" s="91" t="s">
        <v>31</v>
      </c>
      <c r="G11" s="93">
        <v>15000</v>
      </c>
      <c r="H11" s="93">
        <v>0</v>
      </c>
      <c r="I11" s="70">
        <v>15000</v>
      </c>
    </row>
    <row r="12" spans="2:9" x14ac:dyDescent="0.25">
      <c r="B12" s="96"/>
      <c r="C12" s="91"/>
      <c r="D12" s="92"/>
      <c r="E12" s="94"/>
      <c r="F12" s="91"/>
      <c r="G12" s="93"/>
      <c r="H12" s="93"/>
      <c r="I12" s="97"/>
    </row>
    <row r="13" spans="2:9" x14ac:dyDescent="0.25">
      <c r="B13" s="73"/>
      <c r="C13" s="91"/>
      <c r="D13" s="92"/>
      <c r="E13" s="94"/>
      <c r="F13" s="91"/>
      <c r="G13" s="93"/>
      <c r="H13" s="93"/>
      <c r="I13" s="71"/>
    </row>
    <row r="14" spans="2:9" x14ac:dyDescent="0.25">
      <c r="B14" s="11"/>
      <c r="C14" s="23">
        <v>2210703</v>
      </c>
      <c r="D14" s="30" t="s">
        <v>51</v>
      </c>
      <c r="E14" s="30" t="s">
        <v>36</v>
      </c>
      <c r="F14" s="23"/>
      <c r="G14" s="28">
        <v>15000</v>
      </c>
      <c r="H14" s="53"/>
      <c r="I14" s="28">
        <v>15000</v>
      </c>
    </row>
    <row r="15" spans="2:9" x14ac:dyDescent="0.25">
      <c r="B15" s="11"/>
      <c r="C15" s="23">
        <v>2210701</v>
      </c>
      <c r="D15" s="30" t="s">
        <v>63</v>
      </c>
      <c r="E15" s="30" t="s">
        <v>36</v>
      </c>
      <c r="F15" s="23" t="s">
        <v>31</v>
      </c>
      <c r="G15" s="28">
        <v>10000</v>
      </c>
      <c r="H15" s="53"/>
      <c r="I15" s="28">
        <v>10000</v>
      </c>
    </row>
    <row r="16" spans="2:9" x14ac:dyDescent="0.25">
      <c r="B16" s="11"/>
      <c r="C16" s="23">
        <v>2821010</v>
      </c>
      <c r="D16" s="30" t="s">
        <v>64</v>
      </c>
      <c r="E16" s="30" t="s">
        <v>36</v>
      </c>
      <c r="F16" s="23" t="s">
        <v>31</v>
      </c>
      <c r="G16" s="28">
        <v>10000</v>
      </c>
      <c r="H16" s="53"/>
      <c r="I16" s="28">
        <v>10000</v>
      </c>
    </row>
    <row r="17" spans="2:9" x14ac:dyDescent="0.25">
      <c r="B17" s="11"/>
      <c r="C17" s="23"/>
      <c r="D17" s="31" t="s">
        <v>44</v>
      </c>
      <c r="E17" s="23"/>
      <c r="F17" s="23"/>
      <c r="G17" s="28"/>
      <c r="H17" s="53"/>
      <c r="I17" s="29">
        <f>I11+I14+I15+I16</f>
        <v>50000</v>
      </c>
    </row>
    <row r="18" spans="2:9" x14ac:dyDescent="0.25">
      <c r="B18" s="11"/>
      <c r="C18" s="23">
        <v>3</v>
      </c>
      <c r="D18" s="88" t="s">
        <v>32</v>
      </c>
      <c r="E18" s="88"/>
      <c r="F18" s="11"/>
      <c r="G18" s="11"/>
      <c r="H18" s="25"/>
      <c r="I18" s="25"/>
    </row>
    <row r="19" spans="2:9" x14ac:dyDescent="0.25">
      <c r="B19" s="72"/>
      <c r="C19" s="91">
        <v>2210710</v>
      </c>
      <c r="D19" s="92" t="s">
        <v>33</v>
      </c>
      <c r="E19" s="92" t="s">
        <v>30</v>
      </c>
      <c r="F19" s="91" t="s">
        <v>31</v>
      </c>
      <c r="G19" s="93">
        <v>50000</v>
      </c>
      <c r="H19" s="93"/>
      <c r="I19" s="70">
        <v>50000</v>
      </c>
    </row>
    <row r="20" spans="2:9" ht="12" customHeight="1" x14ac:dyDescent="0.25">
      <c r="B20" s="96"/>
      <c r="C20" s="91"/>
      <c r="D20" s="92"/>
      <c r="E20" s="92"/>
      <c r="F20" s="91"/>
      <c r="G20" s="93"/>
      <c r="H20" s="93"/>
      <c r="I20" s="97"/>
    </row>
    <row r="21" spans="2:9" ht="2.25" customHeight="1" x14ac:dyDescent="0.25">
      <c r="B21" s="73"/>
      <c r="C21" s="91"/>
      <c r="D21" s="92"/>
      <c r="E21" s="92"/>
      <c r="F21" s="91"/>
      <c r="G21" s="93"/>
      <c r="H21" s="93"/>
      <c r="I21" s="71"/>
    </row>
    <row r="22" spans="2:9" x14ac:dyDescent="0.25">
      <c r="B22" s="11"/>
      <c r="C22" s="23"/>
      <c r="D22" s="27" t="s">
        <v>44</v>
      </c>
      <c r="E22" s="32"/>
      <c r="F22" s="23"/>
      <c r="G22" s="28"/>
      <c r="H22" s="53"/>
      <c r="I22" s="29">
        <f>SUM(I19)</f>
        <v>50000</v>
      </c>
    </row>
    <row r="23" spans="2:9" x14ac:dyDescent="0.25">
      <c r="B23" s="11"/>
      <c r="C23" s="23">
        <v>4</v>
      </c>
      <c r="D23" s="88" t="s">
        <v>34</v>
      </c>
      <c r="E23" s="88"/>
      <c r="F23" s="11"/>
      <c r="G23" s="11"/>
      <c r="H23" s="25"/>
      <c r="I23" s="25"/>
    </row>
    <row r="24" spans="2:9" x14ac:dyDescent="0.25">
      <c r="B24" s="72"/>
      <c r="C24" s="91">
        <v>2210105</v>
      </c>
      <c r="D24" s="95" t="s">
        <v>35</v>
      </c>
      <c r="E24" s="94" t="s">
        <v>36</v>
      </c>
      <c r="F24" s="91" t="s">
        <v>31</v>
      </c>
      <c r="G24" s="93">
        <v>12500</v>
      </c>
      <c r="H24" s="93"/>
      <c r="I24" s="70">
        <v>12500</v>
      </c>
    </row>
    <row r="25" spans="2:9" x14ac:dyDescent="0.25">
      <c r="B25" s="73"/>
      <c r="C25" s="91"/>
      <c r="D25" s="95"/>
      <c r="E25" s="94"/>
      <c r="F25" s="91"/>
      <c r="G25" s="93"/>
      <c r="H25" s="93"/>
      <c r="I25" s="71"/>
    </row>
    <row r="26" spans="2:9" x14ac:dyDescent="0.25">
      <c r="B26" s="11"/>
      <c r="C26" s="23"/>
      <c r="D26" s="33" t="s">
        <v>37</v>
      </c>
      <c r="E26" s="11"/>
      <c r="F26" s="11"/>
      <c r="G26" s="11"/>
      <c r="H26" s="25"/>
      <c r="I26" s="34">
        <f>SUM(I24)</f>
        <v>12500</v>
      </c>
    </row>
    <row r="27" spans="2:9" x14ac:dyDescent="0.25">
      <c r="B27" s="11"/>
      <c r="C27" s="23">
        <v>5</v>
      </c>
      <c r="D27" s="33" t="s">
        <v>42</v>
      </c>
      <c r="E27" s="11"/>
      <c r="F27" s="11"/>
      <c r="G27" s="11"/>
      <c r="H27" s="25"/>
      <c r="I27" s="25"/>
    </row>
    <row r="28" spans="2:9" x14ac:dyDescent="0.25">
      <c r="B28" s="11"/>
      <c r="C28" s="32"/>
      <c r="D28" s="11" t="s">
        <v>72</v>
      </c>
      <c r="E28" s="35" t="s">
        <v>30</v>
      </c>
      <c r="F28" s="11" t="s">
        <v>31</v>
      </c>
      <c r="G28" s="25">
        <v>15000</v>
      </c>
      <c r="H28" s="25"/>
      <c r="I28" s="25">
        <v>5000</v>
      </c>
    </row>
    <row r="29" spans="2:9" x14ac:dyDescent="0.25">
      <c r="B29" s="11"/>
      <c r="C29" s="23"/>
      <c r="D29" s="11" t="s">
        <v>41</v>
      </c>
      <c r="E29" s="35" t="s">
        <v>30</v>
      </c>
      <c r="F29" s="11" t="s">
        <v>31</v>
      </c>
      <c r="G29" s="25">
        <v>53359.49</v>
      </c>
      <c r="H29" s="25"/>
      <c r="I29" s="25">
        <v>60000</v>
      </c>
    </row>
    <row r="30" spans="2:9" x14ac:dyDescent="0.25">
      <c r="B30" s="11"/>
      <c r="C30" s="23"/>
      <c r="D30" s="11" t="s">
        <v>65</v>
      </c>
      <c r="E30" s="35" t="s">
        <v>30</v>
      </c>
      <c r="F30" s="11" t="s">
        <v>31</v>
      </c>
      <c r="G30" s="25">
        <v>40000</v>
      </c>
      <c r="H30" s="25"/>
      <c r="I30" s="25">
        <v>16000</v>
      </c>
    </row>
    <row r="31" spans="2:9" x14ac:dyDescent="0.25">
      <c r="B31" s="11"/>
      <c r="C31" s="23"/>
      <c r="D31" s="35" t="s">
        <v>127</v>
      </c>
      <c r="E31" s="35" t="s">
        <v>30</v>
      </c>
      <c r="F31" s="11" t="s">
        <v>31</v>
      </c>
      <c r="G31" s="25">
        <v>45000</v>
      </c>
      <c r="H31" s="25"/>
      <c r="I31" s="25">
        <v>12000</v>
      </c>
    </row>
    <row r="32" spans="2:9" ht="14.25" customHeight="1" x14ac:dyDescent="0.25">
      <c r="B32" s="11"/>
      <c r="C32" s="23"/>
      <c r="D32" s="35" t="s">
        <v>49</v>
      </c>
      <c r="E32" s="35" t="s">
        <v>30</v>
      </c>
      <c r="F32" s="11" t="s">
        <v>31</v>
      </c>
      <c r="G32" s="25">
        <v>20000</v>
      </c>
      <c r="H32" s="25"/>
      <c r="I32" s="25">
        <v>15000</v>
      </c>
    </row>
    <row r="33" spans="2:10" ht="15" customHeight="1" x14ac:dyDescent="0.25">
      <c r="B33" s="11"/>
      <c r="C33" s="23"/>
      <c r="D33" s="35" t="s">
        <v>133</v>
      </c>
      <c r="E33" s="35" t="s">
        <v>30</v>
      </c>
      <c r="F33" s="11" t="s">
        <v>31</v>
      </c>
      <c r="G33" s="25">
        <v>35000</v>
      </c>
      <c r="H33" s="25"/>
      <c r="I33" s="25">
        <v>30000</v>
      </c>
    </row>
    <row r="34" spans="2:10" ht="14.25" customHeight="1" x14ac:dyDescent="0.25">
      <c r="B34" s="11"/>
      <c r="C34" s="23"/>
      <c r="D34" s="35" t="s">
        <v>40</v>
      </c>
      <c r="E34" s="35" t="s">
        <v>30</v>
      </c>
      <c r="F34" s="11" t="s">
        <v>31</v>
      </c>
      <c r="G34" s="25">
        <v>30000</v>
      </c>
      <c r="H34" s="25"/>
      <c r="I34" s="25">
        <v>30000</v>
      </c>
    </row>
    <row r="35" spans="2:10" ht="14.25" customHeight="1" x14ac:dyDescent="0.25">
      <c r="B35" s="11"/>
      <c r="C35" s="23"/>
      <c r="D35" s="35" t="s">
        <v>90</v>
      </c>
      <c r="E35" s="35" t="s">
        <v>30</v>
      </c>
      <c r="F35" s="11" t="s">
        <v>31</v>
      </c>
      <c r="G35" s="25">
        <v>35000</v>
      </c>
      <c r="H35" s="25"/>
      <c r="I35" s="25">
        <v>30000</v>
      </c>
    </row>
    <row r="36" spans="2:10" ht="14.25" customHeight="1" x14ac:dyDescent="0.25">
      <c r="B36" s="11"/>
      <c r="C36" s="23"/>
      <c r="D36" s="35" t="s">
        <v>70</v>
      </c>
      <c r="E36" s="35" t="s">
        <v>30</v>
      </c>
      <c r="F36" s="11" t="s">
        <v>31</v>
      </c>
      <c r="G36" s="25">
        <v>10000</v>
      </c>
      <c r="H36" s="25"/>
      <c r="I36" s="25">
        <v>10000</v>
      </c>
    </row>
    <row r="37" spans="2:10" ht="14.25" customHeight="1" x14ac:dyDescent="0.25">
      <c r="B37" s="36"/>
      <c r="C37" s="72"/>
      <c r="D37" s="105" t="s">
        <v>71</v>
      </c>
      <c r="E37" s="86" t="s">
        <v>30</v>
      </c>
      <c r="F37" s="76" t="s">
        <v>31</v>
      </c>
      <c r="G37" s="107"/>
      <c r="H37" s="70"/>
      <c r="I37" s="107">
        <v>17000</v>
      </c>
    </row>
    <row r="38" spans="2:10" ht="14.25" customHeight="1" x14ac:dyDescent="0.25">
      <c r="B38" s="37"/>
      <c r="C38" s="73"/>
      <c r="D38" s="106"/>
      <c r="E38" s="87"/>
      <c r="F38" s="77"/>
      <c r="G38" s="108"/>
      <c r="H38" s="71"/>
      <c r="I38" s="108"/>
    </row>
    <row r="39" spans="2:10" ht="14.25" customHeight="1" x14ac:dyDescent="0.25">
      <c r="B39" s="11"/>
      <c r="C39" s="23"/>
      <c r="D39" s="35" t="s">
        <v>38</v>
      </c>
      <c r="E39" s="35" t="s">
        <v>30</v>
      </c>
      <c r="F39" s="11" t="s">
        <v>31</v>
      </c>
      <c r="G39" s="25">
        <v>50000</v>
      </c>
      <c r="H39" s="25"/>
      <c r="I39" s="25">
        <v>20000</v>
      </c>
    </row>
    <row r="40" spans="2:10" x14ac:dyDescent="0.25">
      <c r="B40" s="11"/>
      <c r="C40" s="23"/>
      <c r="D40" s="35" t="s">
        <v>39</v>
      </c>
      <c r="E40" s="35" t="s">
        <v>30</v>
      </c>
      <c r="F40" s="11" t="s">
        <v>31</v>
      </c>
      <c r="G40" s="25">
        <v>10000</v>
      </c>
      <c r="H40" s="25"/>
      <c r="I40" s="25">
        <v>5000</v>
      </c>
    </row>
    <row r="41" spans="2:10" x14ac:dyDescent="0.25">
      <c r="B41" s="11"/>
      <c r="C41" s="23"/>
      <c r="D41" s="38" t="s">
        <v>44</v>
      </c>
      <c r="E41" s="11"/>
      <c r="F41" s="11"/>
      <c r="G41" s="11"/>
      <c r="H41" s="25"/>
      <c r="I41" s="34">
        <f>SUM(I28:I40)</f>
        <v>250000</v>
      </c>
    </row>
    <row r="42" spans="2:10" s="12" customFormat="1" x14ac:dyDescent="0.25">
      <c r="B42" s="11"/>
      <c r="C42" s="23"/>
      <c r="D42" s="88" t="s">
        <v>43</v>
      </c>
      <c r="E42" s="88"/>
      <c r="F42" s="11"/>
      <c r="G42" s="11"/>
      <c r="H42" s="25"/>
      <c r="I42" s="25"/>
      <c r="J42" s="68"/>
    </row>
    <row r="43" spans="2:10" s="12" customFormat="1" ht="26.25" customHeight="1" x14ac:dyDescent="0.25">
      <c r="B43" s="11"/>
      <c r="C43" s="23"/>
      <c r="D43" s="39" t="s">
        <v>66</v>
      </c>
      <c r="E43" s="39" t="s">
        <v>30</v>
      </c>
      <c r="F43" s="11" t="s">
        <v>31</v>
      </c>
      <c r="G43" s="25">
        <v>100000</v>
      </c>
      <c r="H43" s="25"/>
      <c r="I43" s="25">
        <v>100000</v>
      </c>
      <c r="J43" s="68"/>
    </row>
    <row r="44" spans="2:10" s="12" customFormat="1" x14ac:dyDescent="0.25">
      <c r="B44" s="11"/>
      <c r="C44" s="23"/>
      <c r="D44" s="39" t="s">
        <v>123</v>
      </c>
      <c r="E44" s="39" t="s">
        <v>30</v>
      </c>
      <c r="F44" s="11" t="s">
        <v>74</v>
      </c>
      <c r="G44" s="25">
        <v>25000</v>
      </c>
      <c r="H44" s="25"/>
      <c r="I44" s="25">
        <v>25000</v>
      </c>
      <c r="J44" s="68"/>
    </row>
    <row r="45" spans="2:10" s="67" customFormat="1" x14ac:dyDescent="0.25">
      <c r="B45" s="64"/>
      <c r="C45" s="65"/>
      <c r="D45" s="39" t="s">
        <v>69</v>
      </c>
      <c r="E45" s="39"/>
      <c r="F45" s="64" t="s">
        <v>31</v>
      </c>
      <c r="G45" s="66">
        <v>90000</v>
      </c>
      <c r="H45" s="66"/>
      <c r="I45" s="66">
        <v>90000</v>
      </c>
      <c r="J45" s="69"/>
    </row>
    <row r="46" spans="2:10" s="12" customFormat="1" x14ac:dyDescent="0.25">
      <c r="B46" s="72"/>
      <c r="C46" s="72"/>
      <c r="D46" s="74" t="s">
        <v>124</v>
      </c>
      <c r="E46" s="74" t="s">
        <v>30</v>
      </c>
      <c r="F46" s="72" t="s">
        <v>74</v>
      </c>
      <c r="G46" s="70">
        <v>35000</v>
      </c>
      <c r="H46" s="70"/>
      <c r="I46" s="70">
        <v>35000</v>
      </c>
      <c r="J46" s="68"/>
    </row>
    <row r="47" spans="2:10" x14ac:dyDescent="0.25">
      <c r="B47" s="73"/>
      <c r="C47" s="73"/>
      <c r="D47" s="75"/>
      <c r="E47" s="75"/>
      <c r="F47" s="73"/>
      <c r="G47" s="71"/>
      <c r="H47" s="71"/>
      <c r="I47" s="71"/>
    </row>
    <row r="48" spans="2:10" x14ac:dyDescent="0.25">
      <c r="B48" s="11"/>
      <c r="C48" s="23"/>
      <c r="D48" s="33" t="s">
        <v>37</v>
      </c>
      <c r="E48" s="11"/>
      <c r="F48" s="11"/>
      <c r="G48" s="11"/>
      <c r="H48" s="25"/>
      <c r="I48" s="34">
        <f>SUM(I43:I47)</f>
        <v>250000</v>
      </c>
    </row>
    <row r="49" spans="2:11" x14ac:dyDescent="0.25">
      <c r="B49" s="11"/>
      <c r="C49" s="23"/>
      <c r="D49" s="11"/>
      <c r="E49" s="11"/>
      <c r="F49" s="11"/>
      <c r="G49" s="11"/>
      <c r="H49" s="25"/>
      <c r="I49" s="25"/>
    </row>
    <row r="50" spans="2:11" s="12" customFormat="1" x14ac:dyDescent="0.25">
      <c r="B50" s="11"/>
      <c r="C50" s="23"/>
      <c r="D50" s="88" t="s">
        <v>45</v>
      </c>
      <c r="E50" s="88"/>
      <c r="F50" s="11"/>
      <c r="G50" s="11"/>
      <c r="H50" s="25"/>
      <c r="I50" s="25"/>
      <c r="J50" s="68"/>
    </row>
    <row r="51" spans="2:11" s="12" customFormat="1" x14ac:dyDescent="0.25">
      <c r="B51" s="11"/>
      <c r="C51" s="23"/>
      <c r="D51" s="88" t="s">
        <v>46</v>
      </c>
      <c r="E51" s="88"/>
      <c r="F51" s="11"/>
      <c r="G51" s="11"/>
      <c r="H51" s="25"/>
      <c r="I51" s="25"/>
      <c r="J51" s="68"/>
    </row>
    <row r="52" spans="2:11" x14ac:dyDescent="0.25">
      <c r="B52" s="11"/>
      <c r="C52" s="23"/>
      <c r="D52" s="11" t="s">
        <v>134</v>
      </c>
      <c r="E52" s="11" t="s">
        <v>36</v>
      </c>
      <c r="F52" s="11" t="s">
        <v>31</v>
      </c>
      <c r="G52" s="25">
        <v>18000</v>
      </c>
      <c r="H52" s="25"/>
      <c r="I52" s="25">
        <v>10000</v>
      </c>
    </row>
    <row r="53" spans="2:11" ht="30" x14ac:dyDescent="0.25">
      <c r="B53" s="11"/>
      <c r="C53" s="23"/>
      <c r="D53" s="35" t="s">
        <v>67</v>
      </c>
      <c r="E53" s="11" t="s">
        <v>36</v>
      </c>
      <c r="F53" s="11" t="s">
        <v>31</v>
      </c>
      <c r="G53" s="25">
        <v>20000</v>
      </c>
      <c r="H53" s="25"/>
      <c r="I53" s="25">
        <v>45000</v>
      </c>
    </row>
    <row r="54" spans="2:11" x14ac:dyDescent="0.25">
      <c r="B54" s="11"/>
      <c r="C54" s="23"/>
      <c r="D54" s="35" t="s">
        <v>68</v>
      </c>
      <c r="E54" s="11" t="s">
        <v>36</v>
      </c>
      <c r="F54" s="11" t="s">
        <v>52</v>
      </c>
      <c r="G54" s="25">
        <v>200000</v>
      </c>
      <c r="H54" s="25"/>
      <c r="I54" s="28">
        <v>114569.16</v>
      </c>
    </row>
    <row r="55" spans="2:11" x14ac:dyDescent="0.25">
      <c r="B55" s="11"/>
      <c r="C55" s="23"/>
      <c r="D55" s="35" t="s">
        <v>47</v>
      </c>
      <c r="E55" s="11" t="s">
        <v>36</v>
      </c>
      <c r="F55" s="11" t="s">
        <v>52</v>
      </c>
      <c r="G55" s="25">
        <v>30000</v>
      </c>
      <c r="H55" s="25"/>
      <c r="I55" s="25">
        <v>30000</v>
      </c>
    </row>
    <row r="56" spans="2:11" x14ac:dyDescent="0.25">
      <c r="B56" s="11"/>
      <c r="C56" s="23"/>
      <c r="D56" s="35" t="s">
        <v>48</v>
      </c>
      <c r="E56" s="11" t="s">
        <v>36</v>
      </c>
      <c r="F56" s="11" t="s">
        <v>31</v>
      </c>
      <c r="G56" s="25">
        <v>95366.080000000002</v>
      </c>
      <c r="H56" s="25"/>
      <c r="I56" s="25">
        <v>82000</v>
      </c>
    </row>
    <row r="57" spans="2:11" s="12" customFormat="1" x14ac:dyDescent="0.25">
      <c r="B57" s="11"/>
      <c r="C57" s="23"/>
      <c r="D57" s="35" t="s">
        <v>78</v>
      </c>
      <c r="E57" s="11" t="s">
        <v>36</v>
      </c>
      <c r="F57" s="11" t="s">
        <v>31</v>
      </c>
      <c r="G57" s="25">
        <v>35000</v>
      </c>
      <c r="H57" s="25"/>
      <c r="I57" s="25">
        <v>35500</v>
      </c>
      <c r="J57" s="68"/>
    </row>
    <row r="58" spans="2:11" s="12" customFormat="1" x14ac:dyDescent="0.25">
      <c r="B58" s="11"/>
      <c r="C58" s="54"/>
      <c r="D58" s="35" t="s">
        <v>76</v>
      </c>
      <c r="E58" s="11" t="s">
        <v>77</v>
      </c>
      <c r="F58" s="11" t="s">
        <v>52</v>
      </c>
      <c r="G58" s="25">
        <v>130312.14</v>
      </c>
      <c r="H58" s="25">
        <v>114881.3</v>
      </c>
      <c r="I58" s="25">
        <f>G58-H58</f>
        <v>15430.839999999997</v>
      </c>
      <c r="J58" s="68"/>
    </row>
    <row r="59" spans="2:11" s="19" customFormat="1" x14ac:dyDescent="0.25">
      <c r="B59" s="72"/>
      <c r="C59" s="72"/>
      <c r="D59" s="86" t="s">
        <v>125</v>
      </c>
      <c r="E59" s="76" t="s">
        <v>86</v>
      </c>
      <c r="F59" s="72" t="s">
        <v>52</v>
      </c>
      <c r="G59" s="70">
        <v>20000</v>
      </c>
      <c r="H59" s="70"/>
      <c r="I59" s="70">
        <v>10000</v>
      </c>
      <c r="J59" s="20"/>
    </row>
    <row r="60" spans="2:11" s="19" customFormat="1" x14ac:dyDescent="0.25">
      <c r="B60" s="73"/>
      <c r="C60" s="73"/>
      <c r="D60" s="87"/>
      <c r="E60" s="77"/>
      <c r="F60" s="73"/>
      <c r="G60" s="71"/>
      <c r="H60" s="71"/>
      <c r="I60" s="71"/>
      <c r="J60" s="20"/>
    </row>
    <row r="61" spans="2:11" x14ac:dyDescent="0.25">
      <c r="B61" s="11"/>
      <c r="C61" s="23"/>
      <c r="D61" s="33" t="s">
        <v>44</v>
      </c>
      <c r="E61" s="11"/>
      <c r="F61" s="11"/>
      <c r="G61" s="11"/>
      <c r="H61" s="25"/>
      <c r="I61" s="34">
        <f>I52+I53+I54+I55+I56+I57+I58+I59</f>
        <v>342500</v>
      </c>
      <c r="K61" s="47"/>
    </row>
    <row r="62" spans="2:11" x14ac:dyDescent="0.25">
      <c r="B62" s="11">
        <f ca="1">B62:I80</f>
        <v>0</v>
      </c>
      <c r="C62" s="23"/>
      <c r="D62" s="88" t="s">
        <v>50</v>
      </c>
      <c r="E62" s="88"/>
      <c r="F62" s="11"/>
      <c r="G62" s="11"/>
      <c r="H62" s="25"/>
      <c r="I62" s="25"/>
    </row>
    <row r="63" spans="2:11" s="12" customFormat="1" x14ac:dyDescent="0.25">
      <c r="B63" s="72"/>
      <c r="C63" s="72"/>
      <c r="D63" s="74" t="s">
        <v>84</v>
      </c>
      <c r="E63" s="76" t="s">
        <v>85</v>
      </c>
      <c r="F63" s="72" t="s">
        <v>52</v>
      </c>
      <c r="G63" s="109">
        <v>122185.25</v>
      </c>
      <c r="H63" s="70"/>
      <c r="I63" s="70">
        <v>65000</v>
      </c>
      <c r="J63" s="68"/>
    </row>
    <row r="64" spans="2:11" s="12" customFormat="1" x14ac:dyDescent="0.25">
      <c r="B64" s="73"/>
      <c r="C64" s="73"/>
      <c r="D64" s="75"/>
      <c r="E64" s="77"/>
      <c r="F64" s="73"/>
      <c r="G64" s="110"/>
      <c r="H64" s="71"/>
      <c r="I64" s="71"/>
      <c r="J64" s="68"/>
    </row>
    <row r="65" spans="2:10" s="59" customFormat="1" x14ac:dyDescent="0.25">
      <c r="B65" s="80"/>
      <c r="C65" s="80"/>
      <c r="D65" s="82" t="s">
        <v>82</v>
      </c>
      <c r="E65" s="84" t="s">
        <v>83</v>
      </c>
      <c r="F65" s="80" t="s">
        <v>52</v>
      </c>
      <c r="G65" s="78">
        <v>165727</v>
      </c>
      <c r="H65" s="78">
        <v>130540.74</v>
      </c>
      <c r="I65" s="70">
        <v>80000</v>
      </c>
      <c r="J65" s="3"/>
    </row>
    <row r="66" spans="2:10" s="59" customFormat="1" x14ac:dyDescent="0.25">
      <c r="B66" s="81"/>
      <c r="C66" s="81"/>
      <c r="D66" s="83"/>
      <c r="E66" s="85"/>
      <c r="F66" s="81"/>
      <c r="G66" s="79"/>
      <c r="H66" s="79"/>
      <c r="I66" s="71"/>
      <c r="J66" s="3"/>
    </row>
    <row r="67" spans="2:10" s="12" customFormat="1" x14ac:dyDescent="0.25">
      <c r="B67" s="72"/>
      <c r="C67" s="72"/>
      <c r="D67" s="74"/>
      <c r="E67" s="76"/>
      <c r="F67" s="72"/>
      <c r="G67" s="70"/>
      <c r="H67" s="70"/>
      <c r="I67" s="70">
        <f>G67-H67</f>
        <v>0</v>
      </c>
      <c r="J67" s="68"/>
    </row>
    <row r="68" spans="2:10" s="12" customFormat="1" x14ac:dyDescent="0.25">
      <c r="B68" s="73"/>
      <c r="C68" s="73"/>
      <c r="D68" s="75"/>
      <c r="E68" s="77"/>
      <c r="F68" s="73"/>
      <c r="G68" s="71"/>
      <c r="H68" s="71"/>
      <c r="I68" s="71"/>
      <c r="J68" s="68"/>
    </row>
    <row r="69" spans="2:10" s="12" customFormat="1" x14ac:dyDescent="0.25">
      <c r="B69" s="50"/>
      <c r="C69" s="50"/>
      <c r="D69" s="55" t="s">
        <v>136</v>
      </c>
      <c r="E69" s="51" t="s">
        <v>77</v>
      </c>
      <c r="F69" s="50" t="s">
        <v>52</v>
      </c>
      <c r="G69" s="52">
        <v>304695</v>
      </c>
      <c r="H69" s="52">
        <v>90000</v>
      </c>
      <c r="I69" s="52">
        <v>100000</v>
      </c>
      <c r="J69" s="68"/>
    </row>
    <row r="70" spans="2:10" s="12" customFormat="1" x14ac:dyDescent="0.25">
      <c r="B70" s="11"/>
      <c r="C70" s="54"/>
      <c r="D70" s="58"/>
      <c r="E70" s="11"/>
      <c r="F70" s="11"/>
      <c r="G70" s="25"/>
      <c r="H70" s="25"/>
      <c r="I70" s="25"/>
      <c r="J70" s="68"/>
    </row>
    <row r="71" spans="2:10" s="12" customFormat="1" x14ac:dyDescent="0.25">
      <c r="B71" s="11"/>
      <c r="C71" s="54"/>
      <c r="D71" s="58" t="s">
        <v>129</v>
      </c>
      <c r="E71" s="11" t="s">
        <v>128</v>
      </c>
      <c r="F71" s="11" t="s">
        <v>52</v>
      </c>
      <c r="G71" s="25">
        <v>222079</v>
      </c>
      <c r="H71" s="25">
        <v>134721</v>
      </c>
      <c r="I71" s="25">
        <f>G71-H71</f>
        <v>87358</v>
      </c>
      <c r="J71" s="68"/>
    </row>
    <row r="72" spans="2:10" s="12" customFormat="1" ht="30" x14ac:dyDescent="0.25">
      <c r="B72" s="11"/>
      <c r="C72" s="54"/>
      <c r="D72" s="39" t="s">
        <v>130</v>
      </c>
      <c r="E72" s="11" t="s">
        <v>128</v>
      </c>
      <c r="F72" s="11" t="s">
        <v>52</v>
      </c>
      <c r="G72" s="25">
        <v>190464.21</v>
      </c>
      <c r="H72" s="25">
        <v>106760.27</v>
      </c>
      <c r="I72" s="25">
        <v>100000</v>
      </c>
      <c r="J72" s="68"/>
    </row>
    <row r="73" spans="2:10" s="12" customFormat="1" ht="30" x14ac:dyDescent="0.25">
      <c r="B73" s="11"/>
      <c r="C73" s="54"/>
      <c r="D73" s="39" t="s">
        <v>126</v>
      </c>
      <c r="E73" s="11" t="s">
        <v>81</v>
      </c>
      <c r="F73" s="11" t="s">
        <v>52</v>
      </c>
      <c r="G73" s="25">
        <v>174459.8</v>
      </c>
      <c r="H73" s="25">
        <v>139375.79</v>
      </c>
      <c r="I73" s="25">
        <v>70000</v>
      </c>
      <c r="J73" s="68"/>
    </row>
    <row r="74" spans="2:10" s="12" customFormat="1" x14ac:dyDescent="0.25">
      <c r="B74" s="11"/>
      <c r="C74" s="54"/>
      <c r="D74" s="39"/>
      <c r="E74" s="11"/>
      <c r="F74" s="11"/>
      <c r="G74" s="25"/>
      <c r="H74" s="25"/>
      <c r="I74" s="25"/>
      <c r="J74" s="68"/>
    </row>
    <row r="75" spans="2:10" s="59" customFormat="1" ht="30" x14ac:dyDescent="0.25">
      <c r="B75" s="60"/>
      <c r="C75" s="61"/>
      <c r="D75" s="62" t="s">
        <v>79</v>
      </c>
      <c r="E75" s="60" t="s">
        <v>80</v>
      </c>
      <c r="F75" s="60" t="s">
        <v>52</v>
      </c>
      <c r="G75" s="63">
        <v>159814.85</v>
      </c>
      <c r="H75" s="10">
        <v>112841.60000000001</v>
      </c>
      <c r="I75" s="25">
        <f>G75-H75</f>
        <v>46973.25</v>
      </c>
      <c r="J75" s="63"/>
    </row>
    <row r="76" spans="2:10" s="12" customFormat="1" x14ac:dyDescent="0.25">
      <c r="B76" s="11"/>
      <c r="C76" s="54"/>
      <c r="D76" s="39" t="s">
        <v>53</v>
      </c>
      <c r="E76" s="11" t="s">
        <v>36</v>
      </c>
      <c r="F76" s="11" t="s">
        <v>31</v>
      </c>
      <c r="G76" s="25">
        <v>350000</v>
      </c>
      <c r="H76" s="25"/>
      <c r="I76" s="25">
        <v>350000</v>
      </c>
      <c r="J76" s="68"/>
    </row>
    <row r="77" spans="2:10" s="12" customFormat="1" x14ac:dyDescent="0.25">
      <c r="B77" s="11"/>
      <c r="C77" s="54"/>
      <c r="D77" s="39" t="s">
        <v>54</v>
      </c>
      <c r="E77" s="11" t="s">
        <v>36</v>
      </c>
      <c r="F77" s="11" t="s">
        <v>52</v>
      </c>
      <c r="G77" s="25">
        <v>100000</v>
      </c>
      <c r="H77" s="25"/>
      <c r="I77" s="25">
        <v>137668.75</v>
      </c>
      <c r="J77" s="68"/>
    </row>
    <row r="78" spans="2:10" s="12" customFormat="1" x14ac:dyDescent="0.25">
      <c r="B78" s="11"/>
      <c r="C78" s="54"/>
      <c r="D78" s="39" t="s">
        <v>87</v>
      </c>
      <c r="E78" s="11" t="s">
        <v>88</v>
      </c>
      <c r="F78" s="11" t="s">
        <v>52</v>
      </c>
      <c r="G78" s="25">
        <v>168103.1</v>
      </c>
      <c r="H78" s="25">
        <v>164656</v>
      </c>
      <c r="I78" s="25">
        <v>8000</v>
      </c>
      <c r="J78" s="68"/>
    </row>
    <row r="79" spans="2:10" s="12" customFormat="1" x14ac:dyDescent="0.25">
      <c r="B79" s="11"/>
      <c r="C79" s="54"/>
      <c r="D79" s="39" t="s">
        <v>116</v>
      </c>
      <c r="E79" s="11" t="s">
        <v>86</v>
      </c>
      <c r="F79" s="11"/>
      <c r="G79" s="25">
        <v>100000</v>
      </c>
      <c r="H79" s="25"/>
      <c r="I79" s="25">
        <v>80000</v>
      </c>
      <c r="J79" s="68"/>
    </row>
    <row r="80" spans="2:10" s="12" customFormat="1" x14ac:dyDescent="0.25">
      <c r="B80" s="11"/>
      <c r="C80" s="54"/>
      <c r="D80" s="39"/>
      <c r="E80" s="11"/>
      <c r="F80" s="11"/>
      <c r="G80" s="25"/>
      <c r="H80" s="25"/>
      <c r="I80" s="25"/>
      <c r="J80" s="68"/>
    </row>
    <row r="81" spans="2:10" x14ac:dyDescent="0.25">
      <c r="B81" s="11"/>
      <c r="C81" s="23"/>
      <c r="D81" s="40" t="s">
        <v>44</v>
      </c>
      <c r="E81" s="48"/>
      <c r="F81" s="48"/>
      <c r="G81" s="48"/>
      <c r="H81" s="49"/>
      <c r="I81" s="34">
        <f>SUM(I63:I80)</f>
        <v>1125000</v>
      </c>
    </row>
    <row r="82" spans="2:10" x14ac:dyDescent="0.25">
      <c r="B82" s="11"/>
      <c r="C82" s="54"/>
      <c r="D82" s="56"/>
      <c r="E82" s="48"/>
      <c r="F82" s="48"/>
      <c r="G82" s="48"/>
      <c r="H82" s="49"/>
      <c r="I82" s="57"/>
    </row>
    <row r="83" spans="2:10" x14ac:dyDescent="0.25">
      <c r="B83" s="11"/>
      <c r="C83" s="23"/>
      <c r="D83" s="40" t="s">
        <v>62</v>
      </c>
      <c r="E83" s="11"/>
      <c r="F83" s="11"/>
      <c r="G83" s="11"/>
      <c r="H83" s="25"/>
      <c r="I83" s="25"/>
    </row>
    <row r="84" spans="2:10" ht="30" x14ac:dyDescent="0.25">
      <c r="B84" s="11"/>
      <c r="C84" s="23"/>
      <c r="D84" s="39" t="s">
        <v>55</v>
      </c>
      <c r="E84" s="11" t="s">
        <v>36</v>
      </c>
      <c r="F84" s="11" t="s">
        <v>52</v>
      </c>
      <c r="G84" s="25">
        <v>139000</v>
      </c>
      <c r="H84" s="25"/>
      <c r="I84" s="25">
        <v>50000</v>
      </c>
    </row>
    <row r="85" spans="2:10" x14ac:dyDescent="0.25">
      <c r="B85" s="11"/>
      <c r="C85" s="23"/>
      <c r="D85" s="39" t="s">
        <v>60</v>
      </c>
      <c r="E85" s="11" t="s">
        <v>36</v>
      </c>
      <c r="F85" s="11" t="s">
        <v>52</v>
      </c>
      <c r="G85" s="25">
        <v>100000</v>
      </c>
      <c r="H85" s="25"/>
      <c r="I85" s="25">
        <v>60000</v>
      </c>
    </row>
    <row r="86" spans="2:10" x14ac:dyDescent="0.25">
      <c r="B86" s="11"/>
      <c r="C86" s="23"/>
      <c r="D86" s="39" t="s">
        <v>61</v>
      </c>
      <c r="E86" s="11" t="s">
        <v>36</v>
      </c>
      <c r="F86" s="11" t="s">
        <v>31</v>
      </c>
      <c r="G86" s="25">
        <v>30000</v>
      </c>
      <c r="H86" s="25"/>
      <c r="I86" s="25">
        <v>20000</v>
      </c>
    </row>
    <row r="87" spans="2:10" x14ac:dyDescent="0.25">
      <c r="B87" s="11"/>
      <c r="C87" s="23"/>
      <c r="D87" s="39" t="s">
        <v>56</v>
      </c>
      <c r="E87" s="11" t="s">
        <v>36</v>
      </c>
      <c r="F87" s="11" t="s">
        <v>31</v>
      </c>
      <c r="G87" s="25">
        <v>25684.400000000001</v>
      </c>
      <c r="H87" s="25"/>
      <c r="I87" s="25">
        <v>40000</v>
      </c>
    </row>
    <row r="88" spans="2:10" x14ac:dyDescent="0.25">
      <c r="B88" s="11"/>
      <c r="C88" s="23"/>
      <c r="D88" s="40" t="s">
        <v>44</v>
      </c>
      <c r="E88" s="11"/>
      <c r="F88" s="11"/>
      <c r="G88" s="11"/>
      <c r="H88" s="25"/>
      <c r="I88" s="34">
        <f>I84+I85+I86+I87</f>
        <v>170000</v>
      </c>
    </row>
    <row r="89" spans="2:10" s="12" customFormat="1" x14ac:dyDescent="0.25">
      <c r="B89" s="11"/>
      <c r="C89" s="23"/>
      <c r="D89" s="40" t="s">
        <v>57</v>
      </c>
      <c r="E89" s="11"/>
      <c r="F89" s="11"/>
      <c r="G89" s="11"/>
      <c r="H89" s="25"/>
      <c r="I89" s="25"/>
      <c r="J89" s="68"/>
    </row>
    <row r="90" spans="2:10" s="12" customFormat="1" x14ac:dyDescent="0.25">
      <c r="B90" s="11"/>
      <c r="C90" s="23"/>
      <c r="D90" s="39" t="s">
        <v>58</v>
      </c>
      <c r="E90" s="11" t="s">
        <v>36</v>
      </c>
      <c r="F90" s="11" t="s">
        <v>31</v>
      </c>
      <c r="G90" s="25">
        <v>168869.71</v>
      </c>
      <c r="H90" s="25"/>
      <c r="I90" s="34">
        <v>125000</v>
      </c>
      <c r="J90" s="68"/>
    </row>
    <row r="91" spans="2:10" ht="15.75" x14ac:dyDescent="0.25">
      <c r="B91" s="11"/>
      <c r="C91" s="23"/>
      <c r="D91" s="41" t="s">
        <v>59</v>
      </c>
      <c r="E91" s="11"/>
      <c r="F91" s="11"/>
      <c r="G91" s="11"/>
      <c r="H91" s="25"/>
      <c r="I91" s="42">
        <f>I90+I88+I81+I61+I48+I41+I26+I22+I17+I9</f>
        <v>2500000</v>
      </c>
    </row>
    <row r="92" spans="2:10" x14ac:dyDescent="0.25">
      <c r="C92" s="18"/>
      <c r="D92" s="19"/>
      <c r="E92" s="19"/>
      <c r="F92" s="19"/>
      <c r="H92" s="20"/>
      <c r="I92" s="20"/>
    </row>
    <row r="93" spans="2:10" x14ac:dyDescent="0.25">
      <c r="C93" s="18"/>
      <c r="D93" s="19"/>
      <c r="E93" s="19"/>
      <c r="F93" s="19"/>
      <c r="H93" s="20"/>
      <c r="I93" s="20"/>
    </row>
    <row r="94" spans="2:10" x14ac:dyDescent="0.25">
      <c r="C94" s="18"/>
      <c r="D94" s="19"/>
      <c r="E94" s="19"/>
      <c r="F94" s="19"/>
      <c r="H94" s="20"/>
      <c r="I94" s="20"/>
    </row>
    <row r="95" spans="2:10" x14ac:dyDescent="0.25">
      <c r="C95" s="18"/>
      <c r="D95" s="19"/>
      <c r="E95" s="19"/>
      <c r="F95" s="19"/>
      <c r="H95" s="20"/>
      <c r="I95" s="20"/>
    </row>
    <row r="96" spans="2:10" x14ac:dyDescent="0.25">
      <c r="C96" s="18"/>
      <c r="D96" s="19"/>
      <c r="E96" s="19"/>
      <c r="F96" s="19"/>
      <c r="H96" s="20"/>
      <c r="I96" s="20"/>
    </row>
    <row r="97" spans="3:9" x14ac:dyDescent="0.25">
      <c r="C97" s="18"/>
      <c r="D97" s="19"/>
      <c r="E97" s="19"/>
      <c r="F97" s="19"/>
      <c r="H97" s="20"/>
      <c r="I97" s="20"/>
    </row>
    <row r="98" spans="3:9" x14ac:dyDescent="0.25">
      <c r="C98" s="18"/>
      <c r="D98" s="19"/>
      <c r="E98" s="19"/>
      <c r="F98" s="19"/>
      <c r="H98" s="20"/>
      <c r="I98" s="20"/>
    </row>
    <row r="99" spans="3:9" x14ac:dyDescent="0.25">
      <c r="C99" s="18"/>
      <c r="D99" s="19"/>
      <c r="E99" s="19"/>
      <c r="F99" s="19"/>
      <c r="H99" s="20"/>
      <c r="I99" s="20"/>
    </row>
    <row r="100" spans="3:9" x14ac:dyDescent="0.25">
      <c r="C100" s="18"/>
      <c r="D100" s="19"/>
      <c r="E100" s="19"/>
      <c r="F100" s="19"/>
      <c r="H100" s="20"/>
      <c r="I100" s="20"/>
    </row>
    <row r="101" spans="3:9" x14ac:dyDescent="0.25">
      <c r="C101" s="18"/>
      <c r="D101" s="19"/>
      <c r="E101" s="19"/>
      <c r="F101" s="19"/>
      <c r="H101" s="20"/>
      <c r="I101" s="20"/>
    </row>
    <row r="102" spans="3:9" x14ac:dyDescent="0.25">
      <c r="C102" s="18"/>
      <c r="D102" s="19"/>
      <c r="E102" s="19"/>
      <c r="F102" s="19"/>
      <c r="H102" s="20"/>
      <c r="I102" s="20"/>
    </row>
    <row r="103" spans="3:9" x14ac:dyDescent="0.25">
      <c r="C103" s="18"/>
      <c r="D103" s="19"/>
      <c r="E103" s="19"/>
      <c r="F103" s="19"/>
      <c r="H103" s="20"/>
      <c r="I103" s="20"/>
    </row>
    <row r="104" spans="3:9" x14ac:dyDescent="0.25">
      <c r="C104" s="18"/>
      <c r="D104" s="19"/>
      <c r="E104" s="19"/>
      <c r="F104" s="19"/>
      <c r="H104" s="20"/>
      <c r="I104" s="20"/>
    </row>
    <row r="105" spans="3:9" x14ac:dyDescent="0.25">
      <c r="C105" s="18"/>
      <c r="D105" s="19"/>
      <c r="E105" s="19"/>
      <c r="F105" s="19"/>
      <c r="H105" s="20"/>
      <c r="I105" s="20"/>
    </row>
    <row r="106" spans="3:9" x14ac:dyDescent="0.25">
      <c r="C106" s="18"/>
      <c r="D106" s="19"/>
      <c r="E106" s="19"/>
      <c r="F106" s="19"/>
      <c r="H106" s="20"/>
      <c r="I106" s="20"/>
    </row>
    <row r="107" spans="3:9" x14ac:dyDescent="0.25">
      <c r="C107" s="18"/>
      <c r="D107" s="19"/>
      <c r="E107" s="19"/>
      <c r="F107" s="19"/>
      <c r="H107" s="20"/>
      <c r="I107" s="20"/>
    </row>
    <row r="108" spans="3:9" x14ac:dyDescent="0.25">
      <c r="C108" s="18"/>
      <c r="D108" s="19"/>
      <c r="E108" s="19"/>
      <c r="F108" s="19"/>
      <c r="H108" s="20"/>
      <c r="I108" s="20"/>
    </row>
  </sheetData>
  <mergeCells count="96">
    <mergeCell ref="E63:E64"/>
    <mergeCell ref="D63:D64"/>
    <mergeCell ref="C63:C64"/>
    <mergeCell ref="B63:B64"/>
    <mergeCell ref="I63:I64"/>
    <mergeCell ref="H63:H64"/>
    <mergeCell ref="G63:G64"/>
    <mergeCell ref="F63:F64"/>
    <mergeCell ref="C2:H2"/>
    <mergeCell ref="C3:C4"/>
    <mergeCell ref="I3:I4"/>
    <mergeCell ref="C37:C38"/>
    <mergeCell ref="D37:D38"/>
    <mergeCell ref="E37:E38"/>
    <mergeCell ref="I37:I38"/>
    <mergeCell ref="H37:H38"/>
    <mergeCell ref="G37:G38"/>
    <mergeCell ref="F37:F38"/>
    <mergeCell ref="I7:I8"/>
    <mergeCell ref="H7:H8"/>
    <mergeCell ref="D6:E6"/>
    <mergeCell ref="C19:C21"/>
    <mergeCell ref="D19:D21"/>
    <mergeCell ref="E19:E21"/>
    <mergeCell ref="F19:F21"/>
    <mergeCell ref="B11:B13"/>
    <mergeCell ref="I11:I13"/>
    <mergeCell ref="D42:E42"/>
    <mergeCell ref="D50:E50"/>
    <mergeCell ref="I24:I25"/>
    <mergeCell ref="I19:I21"/>
    <mergeCell ref="B19:B21"/>
    <mergeCell ref="B24:B25"/>
    <mergeCell ref="F11:F13"/>
    <mergeCell ref="C11:C13"/>
    <mergeCell ref="G19:G21"/>
    <mergeCell ref="H11:H13"/>
    <mergeCell ref="H19:H21"/>
    <mergeCell ref="D18:E18"/>
    <mergeCell ref="G11:G13"/>
    <mergeCell ref="D51:E51"/>
    <mergeCell ref="D23:E23"/>
    <mergeCell ref="H24:H25"/>
    <mergeCell ref="C24:C25"/>
    <mergeCell ref="D24:D25"/>
    <mergeCell ref="E24:E25"/>
    <mergeCell ref="F24:F25"/>
    <mergeCell ref="G24:G25"/>
    <mergeCell ref="D62:E62"/>
    <mergeCell ref="B1:H1"/>
    <mergeCell ref="D5:F5"/>
    <mergeCell ref="G3:G4"/>
    <mergeCell ref="H3:H4"/>
    <mergeCell ref="C7:C8"/>
    <mergeCell ref="D7:D8"/>
    <mergeCell ref="E3:E4"/>
    <mergeCell ref="F3:F4"/>
    <mergeCell ref="D3:D4"/>
    <mergeCell ref="D10:E10"/>
    <mergeCell ref="D11:D13"/>
    <mergeCell ref="E7:E8"/>
    <mergeCell ref="F7:F8"/>
    <mergeCell ref="G7:G8"/>
    <mergeCell ref="E11:E13"/>
    <mergeCell ref="H59:H60"/>
    <mergeCell ref="I59:I60"/>
    <mergeCell ref="B59:B60"/>
    <mergeCell ref="C46:C47"/>
    <mergeCell ref="B46:B47"/>
    <mergeCell ref="D46:D47"/>
    <mergeCell ref="E46:E47"/>
    <mergeCell ref="F46:F47"/>
    <mergeCell ref="G46:G47"/>
    <mergeCell ref="H46:H47"/>
    <mergeCell ref="I46:I47"/>
    <mergeCell ref="C59:C60"/>
    <mergeCell ref="D59:D60"/>
    <mergeCell ref="E59:E60"/>
    <mergeCell ref="F59:F60"/>
    <mergeCell ref="G59:G60"/>
    <mergeCell ref="H65:H66"/>
    <mergeCell ref="I65:I66"/>
    <mergeCell ref="B65:B66"/>
    <mergeCell ref="C65:C66"/>
    <mergeCell ref="D65:D66"/>
    <mergeCell ref="E65:E66"/>
    <mergeCell ref="F65:F66"/>
    <mergeCell ref="G65:G66"/>
    <mergeCell ref="G67:G68"/>
    <mergeCell ref="H67:H68"/>
    <mergeCell ref="I67:I68"/>
    <mergeCell ref="C67:C68"/>
    <mergeCell ref="B67:B68"/>
    <mergeCell ref="D67:D68"/>
    <mergeCell ref="E67:E68"/>
    <mergeCell ref="F67:F68"/>
  </mergeCells>
  <phoneticPr fontId="4" type="noConversion"/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220" zoomScaleNormal="220" workbookViewId="0">
      <selection activeCell="B1" sqref="B1:F1"/>
    </sheetView>
  </sheetViews>
  <sheetFormatPr defaultRowHeight="15" x14ac:dyDescent="0.25"/>
  <cols>
    <col min="1" max="1" width="7.7109375" style="1" customWidth="1"/>
    <col min="2" max="2" width="31.28515625" customWidth="1"/>
    <col min="3" max="3" width="28.140625" hidden="1" customWidth="1"/>
    <col min="4" max="4" width="14.28515625" hidden="1" customWidth="1"/>
    <col min="5" max="5" width="15.5703125" style="4" hidden="1" customWidth="1"/>
    <col min="6" max="6" width="16.5703125" style="1" customWidth="1"/>
    <col min="7" max="7" width="18.140625" style="3" customWidth="1"/>
  </cols>
  <sheetData>
    <row r="1" spans="1:8" x14ac:dyDescent="0.25">
      <c r="A1" s="13"/>
      <c r="B1" s="112" t="s">
        <v>131</v>
      </c>
      <c r="C1" s="112"/>
      <c r="D1" s="112"/>
      <c r="E1" s="112"/>
      <c r="F1" s="112"/>
    </row>
    <row r="2" spans="1:8" x14ac:dyDescent="0.25">
      <c r="A2" s="112" t="s">
        <v>132</v>
      </c>
      <c r="B2" s="112"/>
      <c r="C2" s="112"/>
      <c r="D2" s="112"/>
      <c r="E2" s="112"/>
      <c r="F2" s="112"/>
      <c r="G2" s="10"/>
    </row>
    <row r="3" spans="1:8" x14ac:dyDescent="0.25">
      <c r="A3" s="14"/>
      <c r="B3" s="13" t="s">
        <v>0</v>
      </c>
      <c r="C3" s="9">
        <v>4333594.84</v>
      </c>
      <c r="D3" s="5"/>
      <c r="E3" s="15"/>
      <c r="F3" s="14"/>
      <c r="G3" s="9">
        <v>2500000</v>
      </c>
    </row>
    <row r="4" spans="1:8" x14ac:dyDescent="0.25">
      <c r="A4" s="112" t="s">
        <v>1</v>
      </c>
      <c r="B4" s="112"/>
      <c r="C4" s="112"/>
      <c r="D4" s="112"/>
      <c r="E4" s="15"/>
      <c r="F4" s="14"/>
      <c r="G4" s="10"/>
    </row>
    <row r="5" spans="1:8" x14ac:dyDescent="0.25">
      <c r="A5" s="13" t="s">
        <v>2</v>
      </c>
      <c r="B5" s="5"/>
      <c r="C5" s="5"/>
      <c r="D5" s="5"/>
      <c r="E5" s="7" t="s">
        <v>21</v>
      </c>
      <c r="F5" s="13" t="s">
        <v>3</v>
      </c>
      <c r="G5" s="10"/>
    </row>
    <row r="6" spans="1:8" x14ac:dyDescent="0.25">
      <c r="A6" s="14">
        <v>1</v>
      </c>
      <c r="B6" s="6" t="s">
        <v>4</v>
      </c>
      <c r="C6" s="6"/>
      <c r="D6" s="6"/>
      <c r="E6" s="15">
        <v>216679.74</v>
      </c>
      <c r="F6" s="14">
        <v>5</v>
      </c>
      <c r="G6" s="21">
        <v>125000</v>
      </c>
      <c r="H6" s="2"/>
    </row>
    <row r="7" spans="1:8" x14ac:dyDescent="0.25">
      <c r="A7" s="14">
        <v>2</v>
      </c>
      <c r="B7" s="5" t="s">
        <v>5</v>
      </c>
      <c r="C7" s="5"/>
      <c r="D7" s="5"/>
      <c r="E7" s="15">
        <v>86671.896800000002</v>
      </c>
      <c r="F7" s="14">
        <v>2</v>
      </c>
      <c r="G7" s="22">
        <v>50000</v>
      </c>
    </row>
    <row r="8" spans="1:8" x14ac:dyDescent="0.25">
      <c r="A8" s="14">
        <v>3</v>
      </c>
      <c r="B8" s="5" t="s">
        <v>6</v>
      </c>
      <c r="C8" s="5"/>
      <c r="D8" s="5"/>
      <c r="E8" s="15">
        <v>86671.896800000002</v>
      </c>
      <c r="F8" s="14">
        <v>2</v>
      </c>
      <c r="G8" s="22">
        <v>50000</v>
      </c>
    </row>
    <row r="9" spans="1:8" x14ac:dyDescent="0.25">
      <c r="A9" s="14">
        <v>4</v>
      </c>
      <c r="B9" s="5" t="s">
        <v>7</v>
      </c>
      <c r="C9" s="5"/>
      <c r="D9" s="5"/>
      <c r="E9" s="15">
        <v>21667.974200000001</v>
      </c>
      <c r="F9" s="14">
        <v>0.5</v>
      </c>
      <c r="G9" s="22">
        <v>12500</v>
      </c>
    </row>
    <row r="10" spans="1:8" x14ac:dyDescent="0.25">
      <c r="A10" s="111">
        <v>5</v>
      </c>
      <c r="B10" s="111" t="s">
        <v>75</v>
      </c>
      <c r="C10" s="5" t="s">
        <v>8</v>
      </c>
      <c r="D10" s="10">
        <v>433359.48499999999</v>
      </c>
      <c r="E10" s="113">
        <v>866718.96799999999</v>
      </c>
      <c r="F10" s="111">
        <v>20</v>
      </c>
      <c r="G10" s="22">
        <v>250000</v>
      </c>
    </row>
    <row r="11" spans="1:8" x14ac:dyDescent="0.25">
      <c r="A11" s="111"/>
      <c r="B11" s="111"/>
      <c r="C11" s="5" t="s">
        <v>9</v>
      </c>
      <c r="D11" s="10">
        <v>433359.48499999999</v>
      </c>
      <c r="E11" s="113"/>
      <c r="F11" s="111"/>
      <c r="G11" s="22">
        <v>250000</v>
      </c>
    </row>
    <row r="12" spans="1:8" x14ac:dyDescent="0.25">
      <c r="A12" s="14"/>
      <c r="B12" s="8" t="s">
        <v>10</v>
      </c>
      <c r="C12" s="5"/>
      <c r="D12" s="5"/>
      <c r="E12" s="7">
        <f>E6+E7+E8+E9+E10</f>
        <v>1278410.4757999999</v>
      </c>
      <c r="F12" s="13">
        <v>29.5</v>
      </c>
      <c r="G12" s="9">
        <f>SUM(G6:G11)</f>
        <v>737500</v>
      </c>
    </row>
    <row r="13" spans="1:8" x14ac:dyDescent="0.25">
      <c r="A13" s="14"/>
      <c r="B13" s="5"/>
      <c r="C13" s="5"/>
      <c r="D13" s="5"/>
      <c r="E13" s="15"/>
      <c r="F13" s="14"/>
      <c r="G13" s="22"/>
    </row>
    <row r="14" spans="1:8" x14ac:dyDescent="0.25">
      <c r="A14" s="13" t="s">
        <v>11</v>
      </c>
      <c r="B14" s="8" t="s">
        <v>12</v>
      </c>
      <c r="C14" s="5"/>
      <c r="D14" s="5"/>
      <c r="E14" s="15"/>
      <c r="F14" s="14"/>
      <c r="G14" s="22"/>
    </row>
    <row r="15" spans="1:8" x14ac:dyDescent="0.25">
      <c r="A15" s="13" t="s">
        <v>13</v>
      </c>
      <c r="B15" s="8" t="s">
        <v>14</v>
      </c>
      <c r="C15" s="5"/>
      <c r="D15" s="5"/>
      <c r="E15" s="7" t="s">
        <v>21</v>
      </c>
      <c r="F15" s="13" t="s">
        <v>3</v>
      </c>
      <c r="G15" s="22"/>
    </row>
    <row r="16" spans="1:8" x14ac:dyDescent="0.25">
      <c r="A16" s="14">
        <v>1</v>
      </c>
      <c r="B16" s="5" t="s">
        <v>16</v>
      </c>
      <c r="C16" s="5"/>
      <c r="D16" s="5"/>
      <c r="E16" s="15">
        <v>593702.49300000002</v>
      </c>
      <c r="F16" s="14">
        <v>13.7</v>
      </c>
      <c r="G16" s="22">
        <v>342500</v>
      </c>
    </row>
    <row r="17" spans="1:7" x14ac:dyDescent="0.25">
      <c r="A17" s="14">
        <v>2</v>
      </c>
      <c r="B17" s="5" t="s">
        <v>17</v>
      </c>
      <c r="C17" s="5"/>
      <c r="D17" s="5"/>
      <c r="E17" s="15">
        <v>1950117.68</v>
      </c>
      <c r="F17" s="14">
        <v>45</v>
      </c>
      <c r="G17" s="22">
        <v>1125000</v>
      </c>
    </row>
    <row r="18" spans="1:7" x14ac:dyDescent="0.25">
      <c r="A18" s="14">
        <v>3</v>
      </c>
      <c r="B18" s="5" t="s">
        <v>18</v>
      </c>
      <c r="C18" s="5"/>
      <c r="D18" s="5"/>
      <c r="E18" s="15">
        <v>294684.44900000002</v>
      </c>
      <c r="F18" s="14">
        <v>6.8</v>
      </c>
      <c r="G18" s="22">
        <v>170000</v>
      </c>
    </row>
    <row r="19" spans="1:7" x14ac:dyDescent="0.25">
      <c r="A19" s="14">
        <v>4</v>
      </c>
      <c r="B19" s="5" t="s">
        <v>19</v>
      </c>
      <c r="C19" s="5"/>
      <c r="D19" s="5"/>
      <c r="E19" s="15">
        <v>216679.74</v>
      </c>
      <c r="F19" s="14">
        <v>5</v>
      </c>
      <c r="G19" s="22">
        <v>125000</v>
      </c>
    </row>
    <row r="20" spans="1:7" x14ac:dyDescent="0.25">
      <c r="A20" s="14"/>
      <c r="B20" s="8" t="s">
        <v>15</v>
      </c>
      <c r="C20" s="5"/>
      <c r="D20" s="5"/>
      <c r="E20" s="16">
        <f>E17+E16+E18+E19</f>
        <v>3055184.3619999997</v>
      </c>
      <c r="F20" s="17">
        <v>70.5</v>
      </c>
      <c r="G20" s="9">
        <f>SUM(G16:G19)</f>
        <v>1762500</v>
      </c>
    </row>
    <row r="21" spans="1:7" x14ac:dyDescent="0.25">
      <c r="A21" s="14"/>
      <c r="B21" s="112" t="s">
        <v>20</v>
      </c>
      <c r="C21" s="112"/>
      <c r="D21" s="112"/>
      <c r="E21" s="7">
        <f>E12+E20</f>
        <v>4333594.8377999999</v>
      </c>
      <c r="F21" s="13">
        <v>100</v>
      </c>
      <c r="G21" s="9">
        <f>G20+G12</f>
        <v>2500000</v>
      </c>
    </row>
    <row r="22" spans="1:7" x14ac:dyDescent="0.25">
      <c r="A22" s="14"/>
      <c r="B22" s="5"/>
      <c r="C22" s="5"/>
      <c r="D22" s="5"/>
      <c r="E22" s="15"/>
      <c r="F22" s="14"/>
      <c r="G22" s="10"/>
    </row>
    <row r="23" spans="1:7" x14ac:dyDescent="0.25">
      <c r="A23" s="14"/>
      <c r="B23" s="5"/>
      <c r="C23" s="5"/>
      <c r="D23" s="5"/>
      <c r="E23" s="15"/>
      <c r="F23" s="14"/>
      <c r="G23" s="10"/>
    </row>
    <row r="24" spans="1:7" x14ac:dyDescent="0.25">
      <c r="C24" t="s">
        <v>22</v>
      </c>
    </row>
  </sheetData>
  <mergeCells count="8">
    <mergeCell ref="F10:F11"/>
    <mergeCell ref="B1:F1"/>
    <mergeCell ref="A2:F2"/>
    <mergeCell ref="B21:D21"/>
    <mergeCell ref="A4:D4"/>
    <mergeCell ref="A10:A11"/>
    <mergeCell ref="B10:B11"/>
    <mergeCell ref="E10:E1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BreakPreview" zoomScale="93" zoomScaleNormal="160" zoomScaleSheetLayoutView="93" workbookViewId="0">
      <selection activeCell="A37" sqref="A37"/>
    </sheetView>
  </sheetViews>
  <sheetFormatPr defaultRowHeight="15" x14ac:dyDescent="0.25"/>
  <cols>
    <col min="1" max="1" width="13.85546875" customWidth="1"/>
    <col min="2" max="2" width="20.42578125" customWidth="1"/>
    <col min="3" max="3" width="20" customWidth="1"/>
    <col min="4" max="4" width="22.5703125" customWidth="1"/>
    <col min="5" max="5" width="14.7109375" customWidth="1"/>
    <col min="6" max="6" width="17.5703125" customWidth="1"/>
  </cols>
  <sheetData>
    <row r="1" spans="1:6" x14ac:dyDescent="0.25">
      <c r="A1" s="112" t="s">
        <v>120</v>
      </c>
      <c r="B1" s="112"/>
      <c r="C1" s="112"/>
      <c r="D1" s="112"/>
      <c r="E1" s="112"/>
      <c r="F1" s="112"/>
    </row>
    <row r="2" spans="1:6" x14ac:dyDescent="0.25">
      <c r="A2" s="112" t="s">
        <v>119</v>
      </c>
      <c r="B2" s="112"/>
      <c r="C2" s="112"/>
      <c r="D2" s="112"/>
      <c r="E2" s="112"/>
      <c r="F2" s="8"/>
    </row>
    <row r="3" spans="1:6" x14ac:dyDescent="0.25">
      <c r="A3" s="8"/>
      <c r="B3" s="8" t="s">
        <v>98</v>
      </c>
      <c r="C3" s="8" t="s">
        <v>118</v>
      </c>
      <c r="D3" s="8" t="s">
        <v>117</v>
      </c>
      <c r="E3" s="8" t="s">
        <v>100</v>
      </c>
      <c r="F3" s="8" t="s">
        <v>101</v>
      </c>
    </row>
    <row r="4" spans="1:6" x14ac:dyDescent="0.25">
      <c r="A4" s="8" t="s">
        <v>91</v>
      </c>
      <c r="B4" s="10">
        <v>152500</v>
      </c>
      <c r="C4" s="10">
        <v>16743.98</v>
      </c>
      <c r="D4" s="10">
        <v>19141.810000000001</v>
      </c>
      <c r="E4" s="45">
        <f>D4/B4*100</f>
        <v>12.552006557377048</v>
      </c>
      <c r="F4" s="10">
        <v>180000</v>
      </c>
    </row>
    <row r="5" spans="1:6" x14ac:dyDescent="0.25">
      <c r="A5" s="8" t="s">
        <v>97</v>
      </c>
      <c r="B5" s="10">
        <v>152400</v>
      </c>
      <c r="C5" s="10">
        <v>123672.62</v>
      </c>
      <c r="D5" s="10">
        <v>146083.62</v>
      </c>
      <c r="E5" s="45">
        <f t="shared" ref="E5:E11" si="0">D5/B5*100</f>
        <v>95.855393700787388</v>
      </c>
      <c r="F5" s="10">
        <v>160000</v>
      </c>
    </row>
    <row r="6" spans="1:6" x14ac:dyDescent="0.25">
      <c r="A6" s="8" t="s">
        <v>92</v>
      </c>
      <c r="B6" s="10">
        <v>12000</v>
      </c>
      <c r="C6" s="10">
        <v>11520</v>
      </c>
      <c r="D6" s="10">
        <v>11520</v>
      </c>
      <c r="E6" s="45">
        <f t="shared" si="0"/>
        <v>96</v>
      </c>
      <c r="F6" s="10">
        <v>15000</v>
      </c>
    </row>
    <row r="7" spans="1:6" x14ac:dyDescent="0.25">
      <c r="A7" s="8" t="s">
        <v>93</v>
      </c>
      <c r="B7" s="10">
        <v>62200</v>
      </c>
      <c r="C7" s="10">
        <v>25675.87</v>
      </c>
      <c r="D7" s="10">
        <v>31890</v>
      </c>
      <c r="E7" s="45">
        <f t="shared" si="0"/>
        <v>51.270096463022504</v>
      </c>
      <c r="F7" s="10">
        <v>70000</v>
      </c>
    </row>
    <row r="8" spans="1:6" x14ac:dyDescent="0.25">
      <c r="A8" s="8" t="s">
        <v>94</v>
      </c>
      <c r="B8" s="10">
        <v>311900</v>
      </c>
      <c r="C8" s="10">
        <v>265745</v>
      </c>
      <c r="D8" s="10">
        <v>345722.71</v>
      </c>
      <c r="E8" s="45">
        <f t="shared" si="0"/>
        <v>110.84408784866946</v>
      </c>
      <c r="F8" s="10">
        <v>370000</v>
      </c>
    </row>
    <row r="9" spans="1:6" x14ac:dyDescent="0.25">
      <c r="A9" s="8" t="s">
        <v>95</v>
      </c>
      <c r="B9" s="10">
        <v>87000</v>
      </c>
      <c r="C9" s="10">
        <v>47984.43</v>
      </c>
      <c r="D9" s="10">
        <v>51897.06</v>
      </c>
      <c r="E9" s="45">
        <f t="shared" si="0"/>
        <v>59.65179310344827</v>
      </c>
      <c r="F9" s="10">
        <v>90000</v>
      </c>
    </row>
    <row r="10" spans="1:6" x14ac:dyDescent="0.25">
      <c r="A10" s="8" t="s">
        <v>111</v>
      </c>
      <c r="B10" s="10">
        <v>800</v>
      </c>
      <c r="C10" s="10"/>
      <c r="D10" s="5"/>
      <c r="E10" s="45">
        <f t="shared" si="0"/>
        <v>0</v>
      </c>
      <c r="F10" s="5">
        <v>0</v>
      </c>
    </row>
    <row r="11" spans="1:6" x14ac:dyDescent="0.25">
      <c r="A11" s="8" t="s">
        <v>96</v>
      </c>
      <c r="B11" s="44">
        <f>SUM(B4:B10)</f>
        <v>778800</v>
      </c>
      <c r="C11" s="44">
        <f>SUM(C4:C10)</f>
        <v>491341.89999999997</v>
      </c>
      <c r="D11" s="44">
        <f>SUM(D4:D10)</f>
        <v>606255.19999999995</v>
      </c>
      <c r="E11" s="45">
        <f t="shared" si="0"/>
        <v>77.844786851566511</v>
      </c>
      <c r="F11" s="44">
        <f>SUM(F4:F10)</f>
        <v>885000</v>
      </c>
    </row>
    <row r="12" spans="1:6" x14ac:dyDescent="0.25">
      <c r="A12" s="47">
        <f>D5+D8</f>
        <v>491806.33</v>
      </c>
      <c r="B12" s="47">
        <f>B11/4</f>
        <v>194700</v>
      </c>
    </row>
    <row r="13" spans="1:6" x14ac:dyDescent="0.25">
      <c r="B13" s="47">
        <f>B12*3</f>
        <v>584100</v>
      </c>
    </row>
    <row r="14" spans="1:6" x14ac:dyDescent="0.25">
      <c r="C14" s="47">
        <f>B11+B23</f>
        <v>1228800</v>
      </c>
    </row>
    <row r="15" spans="1:6" x14ac:dyDescent="0.25">
      <c r="A15" s="112" t="s">
        <v>112</v>
      </c>
      <c r="B15" s="112"/>
      <c r="C15" s="112"/>
      <c r="D15" s="112"/>
      <c r="E15" s="112"/>
      <c r="F15" s="112"/>
    </row>
    <row r="16" spans="1:6" x14ac:dyDescent="0.25">
      <c r="A16" s="8"/>
      <c r="B16" s="8" t="s">
        <v>102</v>
      </c>
      <c r="C16" s="8"/>
      <c r="D16" s="8" t="s">
        <v>99</v>
      </c>
      <c r="E16" s="8" t="s">
        <v>103</v>
      </c>
      <c r="F16" s="8" t="s">
        <v>101</v>
      </c>
    </row>
    <row r="17" spans="1:6" x14ac:dyDescent="0.25">
      <c r="A17" s="8" t="s">
        <v>104</v>
      </c>
      <c r="B17" s="10">
        <v>778800</v>
      </c>
      <c r="C17" s="10"/>
      <c r="D17" s="10">
        <v>606255.19999999995</v>
      </c>
      <c r="E17" s="45">
        <f>D17/B17*100</f>
        <v>77.844786851566511</v>
      </c>
      <c r="F17" s="10">
        <v>885000</v>
      </c>
    </row>
    <row r="18" spans="1:6" x14ac:dyDescent="0.25">
      <c r="A18" s="8" t="s">
        <v>105</v>
      </c>
      <c r="B18" s="10">
        <v>1164502.04</v>
      </c>
      <c r="C18" s="10"/>
      <c r="D18" s="10">
        <v>1164502.3999999999</v>
      </c>
      <c r="E18" s="45">
        <f t="shared" ref="E18:E27" si="1">D18/B18*100</f>
        <v>100.00003091450142</v>
      </c>
      <c r="F18" s="10">
        <v>1164502</v>
      </c>
    </row>
    <row r="19" spans="1:6" x14ac:dyDescent="0.25">
      <c r="A19" s="8" t="s">
        <v>106</v>
      </c>
      <c r="B19" s="10">
        <v>3377394.11</v>
      </c>
      <c r="C19" s="10"/>
      <c r="D19" s="10">
        <v>876122.39</v>
      </c>
      <c r="E19" s="45">
        <f t="shared" si="1"/>
        <v>25.940780420203907</v>
      </c>
      <c r="F19" s="10">
        <v>2000000</v>
      </c>
    </row>
    <row r="20" spans="1:6" x14ac:dyDescent="0.25">
      <c r="A20" s="8" t="s">
        <v>113</v>
      </c>
      <c r="B20" s="10">
        <v>2214455</v>
      </c>
      <c r="C20" s="10"/>
      <c r="D20" s="10">
        <v>2214455</v>
      </c>
      <c r="E20" s="45">
        <f t="shared" si="1"/>
        <v>100</v>
      </c>
      <c r="F20" s="10">
        <v>2474160.0099999998</v>
      </c>
    </row>
    <row r="21" spans="1:6" x14ac:dyDescent="0.25">
      <c r="A21" s="8" t="s">
        <v>114</v>
      </c>
      <c r="B21" s="10">
        <v>101865</v>
      </c>
      <c r="C21" s="10"/>
      <c r="D21" s="10">
        <v>101868</v>
      </c>
      <c r="E21" s="45">
        <f t="shared" si="1"/>
        <v>100.00294507436314</v>
      </c>
      <c r="F21" s="10">
        <v>56000</v>
      </c>
    </row>
    <row r="22" spans="1:6" x14ac:dyDescent="0.25">
      <c r="A22" s="8" t="s">
        <v>107</v>
      </c>
      <c r="B22" s="10">
        <v>340000</v>
      </c>
      <c r="C22" s="10"/>
      <c r="D22" s="10">
        <v>378889.98</v>
      </c>
      <c r="E22" s="45">
        <f t="shared" si="1"/>
        <v>111.43822941176471</v>
      </c>
      <c r="F22" s="10">
        <v>250000</v>
      </c>
    </row>
    <row r="23" spans="1:6" x14ac:dyDescent="0.25">
      <c r="A23" s="8" t="s">
        <v>108</v>
      </c>
      <c r="B23" s="10">
        <v>450000</v>
      </c>
      <c r="C23" s="10"/>
      <c r="D23" s="10">
        <v>333305</v>
      </c>
      <c r="E23" s="45">
        <f t="shared" si="1"/>
        <v>74.067777777777778</v>
      </c>
      <c r="F23" s="10">
        <v>450000</v>
      </c>
    </row>
    <row r="24" spans="1:6" x14ac:dyDescent="0.25">
      <c r="A24" s="8" t="s">
        <v>109</v>
      </c>
      <c r="B24" s="10">
        <v>140730</v>
      </c>
      <c r="C24" s="10"/>
      <c r="D24" s="10">
        <v>184309.07</v>
      </c>
      <c r="E24" s="45">
        <f t="shared" si="1"/>
        <v>130.9664392808925</v>
      </c>
      <c r="F24" s="10">
        <v>100000</v>
      </c>
    </row>
    <row r="25" spans="1:6" x14ac:dyDescent="0.25">
      <c r="A25" s="8" t="s">
        <v>110</v>
      </c>
      <c r="B25" s="10">
        <v>82502</v>
      </c>
      <c r="C25" s="10"/>
      <c r="D25" s="10">
        <v>82501.59</v>
      </c>
      <c r="E25" s="45">
        <f t="shared" si="1"/>
        <v>99.999503042350483</v>
      </c>
      <c r="F25" s="10">
        <v>59098.63</v>
      </c>
    </row>
    <row r="26" spans="1:6" x14ac:dyDescent="0.25">
      <c r="A26" s="8" t="s">
        <v>115</v>
      </c>
      <c r="B26" s="10"/>
      <c r="C26" s="10"/>
      <c r="D26" s="5"/>
      <c r="E26" s="46"/>
      <c r="F26" s="10">
        <v>200000</v>
      </c>
    </row>
    <row r="27" spans="1:6" x14ac:dyDescent="0.25">
      <c r="A27" s="8" t="s">
        <v>96</v>
      </c>
      <c r="B27" s="44">
        <f>SUM(B17:B26)</f>
        <v>8650248.1500000004</v>
      </c>
      <c r="C27" s="44"/>
      <c r="D27" s="43">
        <f>SUM(D17:D26)</f>
        <v>5942208.6300000008</v>
      </c>
      <c r="E27" s="45">
        <f t="shared" si="1"/>
        <v>68.694082839692868</v>
      </c>
      <c r="F27" s="44">
        <f>SUM(F17:F26)</f>
        <v>7638760.6399999997</v>
      </c>
    </row>
  </sheetData>
  <mergeCells count="3">
    <mergeCell ref="A2:E2"/>
    <mergeCell ref="A15:F15"/>
    <mergeCell ref="A1:F1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BDA</dc:creator>
  <cp:lastModifiedBy>DFO</cp:lastModifiedBy>
  <cp:lastPrinted>2024-07-24T10:30:24Z</cp:lastPrinted>
  <dcterms:created xsi:type="dcterms:W3CDTF">2021-07-23T19:50:26Z</dcterms:created>
  <dcterms:modified xsi:type="dcterms:W3CDTF">2024-10-14T11:26:15Z</dcterms:modified>
</cp:coreProperties>
</file>